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Health\ResearchProjects\JBilzon\RC-FH1136 - IAA Amputee Prosthetics Project\RESULTS\STATISTICS\"/>
    </mc:Choice>
  </mc:AlternateContent>
  <bookViews>
    <workbookView xWindow="-105" yWindow="0" windowWidth="25695" windowHeight="15015"/>
  </bookViews>
  <sheets>
    <sheet name=" 10 models" sheetId="3" r:id="rId1"/>
    <sheet name=" 10 models contours" sheetId="6" r:id="rId2"/>
    <sheet name="Sheet2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73" i="6" l="1"/>
  <c r="J74" i="6"/>
  <c r="J75" i="6"/>
  <c r="J76" i="6"/>
  <c r="J77" i="6"/>
  <c r="J78" i="6"/>
  <c r="J79" i="6"/>
  <c r="J80" i="6"/>
  <c r="J81" i="6"/>
  <c r="J82" i="6"/>
  <c r="I73" i="6"/>
  <c r="I74" i="6"/>
  <c r="I75" i="6"/>
  <c r="I76" i="6"/>
  <c r="I77" i="6"/>
  <c r="I78" i="6"/>
  <c r="I79" i="6"/>
  <c r="I80" i="6"/>
  <c r="I81" i="6"/>
  <c r="H71" i="6"/>
  <c r="H72" i="6"/>
  <c r="H73" i="6"/>
  <c r="H74" i="6"/>
  <c r="H75" i="6"/>
  <c r="H76" i="6"/>
  <c r="H77" i="6"/>
  <c r="H78" i="6"/>
  <c r="H79" i="6"/>
  <c r="H80" i="6"/>
  <c r="H81" i="6"/>
  <c r="H82" i="6"/>
  <c r="G72" i="6"/>
  <c r="G73" i="6"/>
  <c r="G74" i="6"/>
  <c r="G75" i="6"/>
  <c r="G76" i="6"/>
  <c r="G77" i="6"/>
  <c r="G78" i="6"/>
  <c r="G79" i="6"/>
  <c r="G80" i="6"/>
  <c r="G81" i="6"/>
  <c r="F72" i="6"/>
  <c r="F73" i="6"/>
  <c r="F74" i="6"/>
  <c r="F75" i="6"/>
  <c r="F76" i="6"/>
  <c r="F77" i="6"/>
  <c r="F78" i="6"/>
  <c r="F79" i="6"/>
  <c r="F80" i="6"/>
  <c r="F81" i="6"/>
  <c r="E75" i="6"/>
  <c r="E76" i="6"/>
  <c r="E77" i="6"/>
  <c r="E78" i="6"/>
  <c r="E79" i="6"/>
  <c r="E80" i="6"/>
  <c r="E81" i="6"/>
  <c r="E82" i="6"/>
  <c r="E3" i="6"/>
  <c r="E4" i="6"/>
  <c r="E5" i="6"/>
  <c r="E6" i="6"/>
  <c r="E7" i="6"/>
  <c r="J7" i="6" s="1"/>
  <c r="E8" i="6"/>
  <c r="J8" i="6" s="1"/>
  <c r="E9" i="6"/>
  <c r="E10" i="6"/>
  <c r="E11" i="6"/>
  <c r="J11" i="6" s="1"/>
  <c r="E12" i="6"/>
  <c r="E13" i="6"/>
  <c r="E14" i="6"/>
  <c r="E15" i="6"/>
  <c r="J15" i="6" s="1"/>
  <c r="E16" i="6"/>
  <c r="J16" i="6" s="1"/>
  <c r="E17" i="6"/>
  <c r="E18" i="6"/>
  <c r="E19" i="6"/>
  <c r="J19" i="6" s="1"/>
  <c r="E20" i="6"/>
  <c r="E21" i="6"/>
  <c r="E22" i="6"/>
  <c r="E23" i="6"/>
  <c r="J23" i="6" s="1"/>
  <c r="E24" i="6"/>
  <c r="E25" i="6"/>
  <c r="E26" i="6"/>
  <c r="E27" i="6"/>
  <c r="J27" i="6" s="1"/>
  <c r="E28" i="6"/>
  <c r="E29" i="6"/>
  <c r="E30" i="6"/>
  <c r="E31" i="6"/>
  <c r="J31" i="6" s="1"/>
  <c r="E32" i="6"/>
  <c r="E33" i="6"/>
  <c r="E34" i="6"/>
  <c r="E35" i="6"/>
  <c r="J35" i="6" s="1"/>
  <c r="E36" i="6"/>
  <c r="E37" i="6"/>
  <c r="E38" i="6"/>
  <c r="E39" i="6"/>
  <c r="J39" i="6" s="1"/>
  <c r="E40" i="6"/>
  <c r="E41" i="6"/>
  <c r="E42" i="6"/>
  <c r="E43" i="6"/>
  <c r="J43" i="6" s="1"/>
  <c r="E44" i="6"/>
  <c r="E45" i="6"/>
  <c r="E46" i="6"/>
  <c r="E47" i="6"/>
  <c r="J47" i="6" s="1"/>
  <c r="E48" i="6"/>
  <c r="E49" i="6"/>
  <c r="E50" i="6"/>
  <c r="E51" i="6"/>
  <c r="J51" i="6" s="1"/>
  <c r="E52" i="6"/>
  <c r="E53" i="6"/>
  <c r="E54" i="6"/>
  <c r="E55" i="6"/>
  <c r="J55" i="6" s="1"/>
  <c r="E56" i="6"/>
  <c r="E57" i="6"/>
  <c r="E58" i="6"/>
  <c r="E59" i="6"/>
  <c r="J59" i="6" s="1"/>
  <c r="E60" i="6"/>
  <c r="E61" i="6"/>
  <c r="E62" i="6"/>
  <c r="E63" i="6"/>
  <c r="J63" i="6" s="1"/>
  <c r="E64" i="6"/>
  <c r="J64" i="6" s="1"/>
  <c r="E65" i="6"/>
  <c r="E66" i="6"/>
  <c r="E67" i="6"/>
  <c r="J67" i="6" s="1"/>
  <c r="E68" i="6"/>
  <c r="E69" i="6"/>
  <c r="E70" i="6"/>
  <c r="E71" i="6"/>
  <c r="J71" i="6" s="1"/>
  <c r="E72" i="6"/>
  <c r="E73" i="6"/>
  <c r="E74" i="6"/>
  <c r="G90" i="3"/>
  <c r="G88" i="3"/>
  <c r="G87" i="3"/>
  <c r="N88" i="6"/>
  <c r="O83" i="6"/>
  <c r="F83" i="6"/>
  <c r="E83" i="6"/>
  <c r="J83" i="6" s="1"/>
  <c r="O82" i="6"/>
  <c r="F82" i="6"/>
  <c r="O81" i="6"/>
  <c r="O74" i="6"/>
  <c r="O73" i="6"/>
  <c r="O72" i="6"/>
  <c r="J72" i="6"/>
  <c r="O71" i="6"/>
  <c r="F71" i="6"/>
  <c r="O70" i="6"/>
  <c r="F70" i="6"/>
  <c r="J70" i="6"/>
  <c r="O69" i="6"/>
  <c r="F69" i="6"/>
  <c r="J69" i="6"/>
  <c r="O68" i="6"/>
  <c r="F68" i="6"/>
  <c r="J68" i="6"/>
  <c r="O67" i="6"/>
  <c r="F67" i="6"/>
  <c r="O66" i="6"/>
  <c r="F66" i="6"/>
  <c r="J66" i="6"/>
  <c r="O65" i="6"/>
  <c r="F65" i="6"/>
  <c r="J65" i="6"/>
  <c r="O64" i="6"/>
  <c r="F64" i="6"/>
  <c r="O63" i="6"/>
  <c r="F63" i="6"/>
  <c r="O62" i="6"/>
  <c r="F62" i="6"/>
  <c r="J62" i="6"/>
  <c r="O61" i="6"/>
  <c r="F61" i="6"/>
  <c r="J61" i="6"/>
  <c r="O60" i="6"/>
  <c r="F60" i="6"/>
  <c r="J60" i="6"/>
  <c r="O59" i="6"/>
  <c r="F59" i="6"/>
  <c r="O58" i="6"/>
  <c r="F58" i="6"/>
  <c r="J58" i="6"/>
  <c r="O57" i="6"/>
  <c r="F57" i="6"/>
  <c r="J57" i="6"/>
  <c r="O56" i="6"/>
  <c r="F56" i="6"/>
  <c r="J56" i="6"/>
  <c r="O55" i="6"/>
  <c r="F55" i="6"/>
  <c r="O54" i="6"/>
  <c r="F54" i="6"/>
  <c r="J54" i="6"/>
  <c r="O53" i="6"/>
  <c r="F53" i="6"/>
  <c r="J53" i="6"/>
  <c r="O52" i="6"/>
  <c r="F52" i="6"/>
  <c r="J52" i="6"/>
  <c r="O51" i="6"/>
  <c r="F51" i="6"/>
  <c r="O50" i="6"/>
  <c r="F50" i="6"/>
  <c r="J50" i="6"/>
  <c r="O49" i="6"/>
  <c r="F49" i="6"/>
  <c r="J49" i="6"/>
  <c r="O48" i="6"/>
  <c r="F48" i="6"/>
  <c r="J48" i="6"/>
  <c r="O47" i="6"/>
  <c r="F47" i="6"/>
  <c r="O46" i="6"/>
  <c r="F46" i="6"/>
  <c r="J46" i="6"/>
  <c r="O45" i="6"/>
  <c r="F45" i="6"/>
  <c r="J45" i="6"/>
  <c r="O44" i="6"/>
  <c r="F44" i="6"/>
  <c r="J44" i="6"/>
  <c r="O43" i="6"/>
  <c r="F43" i="6"/>
  <c r="O42" i="6"/>
  <c r="F42" i="6"/>
  <c r="J42" i="6"/>
  <c r="O41" i="6"/>
  <c r="F41" i="6"/>
  <c r="J41" i="6"/>
  <c r="O40" i="6"/>
  <c r="F40" i="6"/>
  <c r="J40" i="6"/>
  <c r="O39" i="6"/>
  <c r="F39" i="6"/>
  <c r="O38" i="6"/>
  <c r="F38" i="6"/>
  <c r="J38" i="6"/>
  <c r="O37" i="6"/>
  <c r="F37" i="6"/>
  <c r="J37" i="6"/>
  <c r="O36" i="6"/>
  <c r="F36" i="6"/>
  <c r="J36" i="6"/>
  <c r="O35" i="6"/>
  <c r="F35" i="6"/>
  <c r="O34" i="6"/>
  <c r="F34" i="6"/>
  <c r="J34" i="6"/>
  <c r="O33" i="6"/>
  <c r="F33" i="6"/>
  <c r="J33" i="6"/>
  <c r="O32" i="6"/>
  <c r="F32" i="6"/>
  <c r="J32" i="6"/>
  <c r="O31" i="6"/>
  <c r="F31" i="6"/>
  <c r="O30" i="6"/>
  <c r="F30" i="6"/>
  <c r="J30" i="6"/>
  <c r="O29" i="6"/>
  <c r="F29" i="6"/>
  <c r="J29" i="6"/>
  <c r="O28" i="6"/>
  <c r="F28" i="6"/>
  <c r="J28" i="6"/>
  <c r="O27" i="6"/>
  <c r="F27" i="6"/>
  <c r="O26" i="6"/>
  <c r="F26" i="6"/>
  <c r="J26" i="6"/>
  <c r="O25" i="6"/>
  <c r="F25" i="6"/>
  <c r="J25" i="6"/>
  <c r="O24" i="6"/>
  <c r="F24" i="6"/>
  <c r="J24" i="6"/>
  <c r="O23" i="6"/>
  <c r="F23" i="6"/>
  <c r="O22" i="6"/>
  <c r="F22" i="6"/>
  <c r="J22" i="6"/>
  <c r="O21" i="6"/>
  <c r="F21" i="6"/>
  <c r="J21" i="6"/>
  <c r="O20" i="6"/>
  <c r="F20" i="6"/>
  <c r="J20" i="6"/>
  <c r="O19" i="6"/>
  <c r="F19" i="6"/>
  <c r="O18" i="6"/>
  <c r="F18" i="6"/>
  <c r="J18" i="6"/>
  <c r="O17" i="6"/>
  <c r="F17" i="6"/>
  <c r="J17" i="6"/>
  <c r="O16" i="6"/>
  <c r="F16" i="6"/>
  <c r="O15" i="6"/>
  <c r="F15" i="6"/>
  <c r="O14" i="6"/>
  <c r="F14" i="6"/>
  <c r="J14" i="6"/>
  <c r="O13" i="6"/>
  <c r="F13" i="6"/>
  <c r="J13" i="6"/>
  <c r="O12" i="6"/>
  <c r="F12" i="6"/>
  <c r="J12" i="6"/>
  <c r="O11" i="6"/>
  <c r="F11" i="6"/>
  <c r="O10" i="6"/>
  <c r="F10" i="6"/>
  <c r="J10" i="6"/>
  <c r="O9" i="6"/>
  <c r="F9" i="6"/>
  <c r="J9" i="6"/>
  <c r="O8" i="6"/>
  <c r="F8" i="6"/>
  <c r="O7" i="6"/>
  <c r="F7" i="6"/>
  <c r="O6" i="6"/>
  <c r="F6" i="6"/>
  <c r="J6" i="6"/>
  <c r="O5" i="6"/>
  <c r="F5" i="6"/>
  <c r="J5" i="6"/>
  <c r="O4" i="6"/>
  <c r="F4" i="6"/>
  <c r="J4" i="6"/>
  <c r="O3" i="6"/>
  <c r="F3" i="6"/>
  <c r="O2" i="6"/>
  <c r="F2" i="6"/>
  <c r="E2" i="6"/>
  <c r="J2" i="6" s="1"/>
  <c r="E2" i="3"/>
  <c r="P86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O70" i="3"/>
  <c r="O71" i="3"/>
  <c r="O72" i="3"/>
  <c r="O73" i="3"/>
  <c r="O74" i="3"/>
  <c r="O75" i="3"/>
  <c r="O76" i="3"/>
  <c r="O77" i="3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61" i="3"/>
  <c r="E78" i="3"/>
  <c r="E57" i="3"/>
  <c r="E58" i="3"/>
  <c r="E59" i="3"/>
  <c r="E60" i="3"/>
  <c r="E61" i="3"/>
  <c r="J61" i="3" s="1"/>
  <c r="E62" i="3"/>
  <c r="J62" i="3" s="1"/>
  <c r="E63" i="3"/>
  <c r="J63" i="3" s="1"/>
  <c r="E64" i="3"/>
  <c r="J64" i="3" s="1"/>
  <c r="E65" i="3"/>
  <c r="J65" i="3" s="1"/>
  <c r="E66" i="3"/>
  <c r="J66" i="3" s="1"/>
  <c r="E67" i="3"/>
  <c r="J67" i="3" s="1"/>
  <c r="E68" i="3"/>
  <c r="J68" i="3" s="1"/>
  <c r="E69" i="3"/>
  <c r="J69" i="3" s="1"/>
  <c r="E70" i="3"/>
  <c r="J70" i="3" s="1"/>
  <c r="E71" i="3"/>
  <c r="J71" i="3" s="1"/>
  <c r="E72" i="3"/>
  <c r="J72" i="3" s="1"/>
  <c r="E73" i="3"/>
  <c r="J73" i="3" s="1"/>
  <c r="E74" i="3"/>
  <c r="J74" i="3" s="1"/>
  <c r="E75" i="3"/>
  <c r="J75" i="3" s="1"/>
  <c r="E76" i="3"/>
  <c r="J76" i="3" s="1"/>
  <c r="E77" i="3"/>
  <c r="J77" i="3" s="1"/>
  <c r="J3" i="6" l="1"/>
  <c r="E84" i="6"/>
  <c r="E85" i="6"/>
  <c r="G95" i="6" l="1"/>
  <c r="G99" i="6" s="1"/>
  <c r="G93" i="6"/>
  <c r="G92" i="6"/>
  <c r="J88" i="6"/>
  <c r="K88" i="6" s="1"/>
  <c r="G88" i="6"/>
  <c r="I83" i="6"/>
  <c r="I69" i="6"/>
  <c r="I65" i="6"/>
  <c r="I61" i="6"/>
  <c r="I57" i="6"/>
  <c r="I53" i="6"/>
  <c r="I49" i="6"/>
  <c r="I45" i="6"/>
  <c r="I41" i="6"/>
  <c r="I37" i="6"/>
  <c r="I33" i="6"/>
  <c r="I29" i="6"/>
  <c r="I25" i="6"/>
  <c r="I21" i="6"/>
  <c r="I17" i="6"/>
  <c r="I13" i="6"/>
  <c r="I9" i="6"/>
  <c r="I5" i="6"/>
  <c r="L88" i="6"/>
  <c r="I70" i="6"/>
  <c r="I66" i="6"/>
  <c r="I62" i="6"/>
  <c r="I58" i="6"/>
  <c r="I54" i="6"/>
  <c r="I50" i="6"/>
  <c r="I46" i="6"/>
  <c r="I42" i="6"/>
  <c r="I38" i="6"/>
  <c r="I34" i="6"/>
  <c r="I30" i="6"/>
  <c r="I26" i="6"/>
  <c r="I22" i="6"/>
  <c r="I18" i="6"/>
  <c r="I14" i="6"/>
  <c r="I10" i="6"/>
  <c r="I6" i="6"/>
  <c r="I2" i="6"/>
  <c r="G89" i="6"/>
  <c r="I82" i="6"/>
  <c r="I72" i="6"/>
  <c r="I68" i="6"/>
  <c r="I64" i="6"/>
  <c r="I60" i="6"/>
  <c r="I56" i="6"/>
  <c r="I52" i="6"/>
  <c r="I48" i="6"/>
  <c r="I44" i="6"/>
  <c r="I40" i="6"/>
  <c r="I36" i="6"/>
  <c r="I32" i="6"/>
  <c r="I28" i="6"/>
  <c r="I24" i="6"/>
  <c r="I20" i="6"/>
  <c r="I16" i="6"/>
  <c r="I12" i="6"/>
  <c r="I8" i="6"/>
  <c r="I4" i="6"/>
  <c r="I71" i="6"/>
  <c r="I67" i="6"/>
  <c r="I63" i="6"/>
  <c r="I59" i="6"/>
  <c r="I55" i="6"/>
  <c r="I51" i="6"/>
  <c r="I47" i="6"/>
  <c r="I43" i="6"/>
  <c r="I39" i="6"/>
  <c r="I35" i="6"/>
  <c r="I31" i="6"/>
  <c r="I27" i="6"/>
  <c r="I23" i="6"/>
  <c r="I19" i="6"/>
  <c r="I15" i="6"/>
  <c r="I11" i="6"/>
  <c r="I7" i="6"/>
  <c r="I3" i="6"/>
  <c r="G98" i="6" l="1"/>
  <c r="G97" i="6"/>
  <c r="G71" i="6"/>
  <c r="G67" i="6"/>
  <c r="G63" i="6"/>
  <c r="G59" i="6"/>
  <c r="G55" i="6"/>
  <c r="G51" i="6"/>
  <c r="G47" i="6"/>
  <c r="G43" i="6"/>
  <c r="G39" i="6"/>
  <c r="G35" i="6"/>
  <c r="G31" i="6"/>
  <c r="G27" i="6"/>
  <c r="G23" i="6"/>
  <c r="G19" i="6"/>
  <c r="G15" i="6"/>
  <c r="G11" i="6"/>
  <c r="G7" i="6"/>
  <c r="G3" i="6"/>
  <c r="G82" i="6"/>
  <c r="G68" i="6"/>
  <c r="G64" i="6"/>
  <c r="G60" i="6"/>
  <c r="G56" i="6"/>
  <c r="G52" i="6"/>
  <c r="G48" i="6"/>
  <c r="G44" i="6"/>
  <c r="G40" i="6"/>
  <c r="G36" i="6"/>
  <c r="G32" i="6"/>
  <c r="G28" i="6"/>
  <c r="G24" i="6"/>
  <c r="G20" i="6"/>
  <c r="G16" i="6"/>
  <c r="G12" i="6"/>
  <c r="G8" i="6"/>
  <c r="G4" i="6"/>
  <c r="G102" i="6"/>
  <c r="G101" i="6"/>
  <c r="G70" i="6"/>
  <c r="G66" i="6"/>
  <c r="G62" i="6"/>
  <c r="G58" i="6"/>
  <c r="G54" i="6"/>
  <c r="G50" i="6"/>
  <c r="G46" i="6"/>
  <c r="G42" i="6"/>
  <c r="G38" i="6"/>
  <c r="G34" i="6"/>
  <c r="G30" i="6"/>
  <c r="G26" i="6"/>
  <c r="G22" i="6"/>
  <c r="G18" i="6"/>
  <c r="G14" i="6"/>
  <c r="G10" i="6"/>
  <c r="G6" i="6"/>
  <c r="G2" i="6"/>
  <c r="P91" i="6"/>
  <c r="G83" i="6"/>
  <c r="G69" i="6"/>
  <c r="G65" i="6"/>
  <c r="G61" i="6"/>
  <c r="G57" i="6"/>
  <c r="G53" i="6"/>
  <c r="G49" i="6"/>
  <c r="G45" i="6"/>
  <c r="G41" i="6"/>
  <c r="G37" i="6"/>
  <c r="G33" i="6"/>
  <c r="G29" i="6"/>
  <c r="G25" i="6"/>
  <c r="G21" i="6"/>
  <c r="G17" i="6"/>
  <c r="G13" i="6"/>
  <c r="G9" i="6"/>
  <c r="G5" i="6"/>
  <c r="G104" i="6"/>
  <c r="H68" i="6"/>
  <c r="H64" i="6"/>
  <c r="H60" i="6"/>
  <c r="H56" i="6"/>
  <c r="H52" i="6"/>
  <c r="H48" i="6"/>
  <c r="H44" i="6"/>
  <c r="H40" i="6"/>
  <c r="H36" i="6"/>
  <c r="H32" i="6"/>
  <c r="H28" i="6"/>
  <c r="H24" i="6"/>
  <c r="H20" i="6"/>
  <c r="H16" i="6"/>
  <c r="H12" i="6"/>
  <c r="H8" i="6"/>
  <c r="H4" i="6"/>
  <c r="G103" i="6"/>
  <c r="H83" i="6"/>
  <c r="H69" i="6"/>
  <c r="H65" i="6"/>
  <c r="H61" i="6"/>
  <c r="H57" i="6"/>
  <c r="H53" i="6"/>
  <c r="H49" i="6"/>
  <c r="H45" i="6"/>
  <c r="H41" i="6"/>
  <c r="H37" i="6"/>
  <c r="H33" i="6"/>
  <c r="H29" i="6"/>
  <c r="H25" i="6"/>
  <c r="H21" i="6"/>
  <c r="H17" i="6"/>
  <c r="H13" i="6"/>
  <c r="H9" i="6"/>
  <c r="H5" i="6"/>
  <c r="H67" i="6"/>
  <c r="H63" i="6"/>
  <c r="H59" i="6"/>
  <c r="H55" i="6"/>
  <c r="H51" i="6"/>
  <c r="H47" i="6"/>
  <c r="H43" i="6"/>
  <c r="H39" i="6"/>
  <c r="H35" i="6"/>
  <c r="H31" i="6"/>
  <c r="H27" i="6"/>
  <c r="H23" i="6"/>
  <c r="H19" i="6"/>
  <c r="H15" i="6"/>
  <c r="H11" i="6"/>
  <c r="H7" i="6"/>
  <c r="H3" i="6"/>
  <c r="H70" i="6"/>
  <c r="H66" i="6"/>
  <c r="H62" i="6"/>
  <c r="H58" i="6"/>
  <c r="H54" i="6"/>
  <c r="H50" i="6"/>
  <c r="H46" i="6"/>
  <c r="H42" i="6"/>
  <c r="H38" i="6"/>
  <c r="H34" i="6"/>
  <c r="H30" i="6"/>
  <c r="H26" i="6"/>
  <c r="H22" i="6"/>
  <c r="H18" i="6"/>
  <c r="H14" i="6"/>
  <c r="H10" i="6"/>
  <c r="H6" i="6"/>
  <c r="H2" i="6"/>
  <c r="O78" i="3" l="1"/>
  <c r="O2" i="3"/>
  <c r="F2" i="3" l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J43" i="3" s="1"/>
  <c r="E44" i="3"/>
  <c r="J44" i="3" s="1"/>
  <c r="E45" i="3"/>
  <c r="J45" i="3" s="1"/>
  <c r="E46" i="3"/>
  <c r="J46" i="3" s="1"/>
  <c r="E47" i="3"/>
  <c r="J47" i="3" s="1"/>
  <c r="E48" i="3"/>
  <c r="J48" i="3" s="1"/>
  <c r="E49" i="3"/>
  <c r="J49" i="3" s="1"/>
  <c r="E50" i="3"/>
  <c r="E51" i="3"/>
  <c r="E52" i="3"/>
  <c r="E53" i="3"/>
  <c r="E54" i="3"/>
  <c r="E55" i="3"/>
  <c r="E56" i="3"/>
  <c r="E80" i="3" l="1"/>
  <c r="E79" i="3"/>
  <c r="I67" i="3" l="1"/>
  <c r="I71" i="3"/>
  <c r="I75" i="3"/>
  <c r="I64" i="3"/>
  <c r="I68" i="3"/>
  <c r="I72" i="3"/>
  <c r="I76" i="3"/>
  <c r="I65" i="3"/>
  <c r="I69" i="3"/>
  <c r="I73" i="3"/>
  <c r="I77" i="3"/>
  <c r="I66" i="3"/>
  <c r="I70" i="3"/>
  <c r="I74" i="3"/>
  <c r="I63" i="3"/>
  <c r="I62" i="3"/>
  <c r="I61" i="3"/>
  <c r="G84" i="3"/>
  <c r="G83" i="3"/>
  <c r="J7" i="3"/>
  <c r="J9" i="3"/>
  <c r="J11" i="3"/>
  <c r="J14" i="3"/>
  <c r="J15" i="3"/>
  <c r="J19" i="3"/>
  <c r="J21" i="3"/>
  <c r="J22" i="3"/>
  <c r="J23" i="3"/>
  <c r="J26" i="3"/>
  <c r="J28" i="3"/>
  <c r="J29" i="3"/>
  <c r="J30" i="3"/>
  <c r="J32" i="3"/>
  <c r="J33" i="3"/>
  <c r="J36" i="3"/>
  <c r="J38" i="3"/>
  <c r="J39" i="3"/>
  <c r="J41" i="3"/>
  <c r="J42" i="3"/>
  <c r="J52" i="3"/>
  <c r="J53" i="3"/>
  <c r="J56" i="3"/>
  <c r="J59" i="3"/>
  <c r="J3" i="3"/>
  <c r="J5" i="3"/>
  <c r="J6" i="3"/>
  <c r="J8" i="3"/>
  <c r="J10" i="3"/>
  <c r="J12" i="3"/>
  <c r="J13" i="3"/>
  <c r="J16" i="3"/>
  <c r="J17" i="3"/>
  <c r="J18" i="3"/>
  <c r="J20" i="3"/>
  <c r="J24" i="3"/>
  <c r="J25" i="3"/>
  <c r="J27" i="3"/>
  <c r="J31" i="3"/>
  <c r="J34" i="3"/>
  <c r="J35" i="3"/>
  <c r="J37" i="3"/>
  <c r="J40" i="3"/>
  <c r="J50" i="3"/>
  <c r="J51" i="3"/>
  <c r="J54" i="3"/>
  <c r="J55" i="3"/>
  <c r="J57" i="3"/>
  <c r="J58" i="3"/>
  <c r="J60" i="3"/>
  <c r="J78" i="3"/>
  <c r="J2" i="3"/>
  <c r="N83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G62" i="3" l="1"/>
  <c r="G66" i="3"/>
  <c r="G70" i="3"/>
  <c r="G74" i="3"/>
  <c r="G67" i="3"/>
  <c r="G71" i="3"/>
  <c r="G75" i="3"/>
  <c r="G63" i="3"/>
  <c r="G64" i="3"/>
  <c r="G68" i="3"/>
  <c r="G72" i="3"/>
  <c r="G76" i="3"/>
  <c r="G61" i="3"/>
  <c r="G65" i="3"/>
  <c r="G69" i="3"/>
  <c r="G73" i="3"/>
  <c r="G77" i="3"/>
  <c r="H61" i="3"/>
  <c r="H62" i="3"/>
  <c r="G2" i="3"/>
  <c r="G94" i="3"/>
  <c r="G92" i="3"/>
  <c r="J4" i="3"/>
  <c r="L83" i="3" l="1"/>
  <c r="I2" i="3"/>
  <c r="G93" i="3"/>
  <c r="I49" i="3"/>
  <c r="I46" i="3"/>
  <c r="I42" i="3"/>
  <c r="I22" i="3"/>
  <c r="I4" i="3"/>
  <c r="I78" i="3"/>
  <c r="I60" i="3"/>
  <c r="I54" i="3"/>
  <c r="I50" i="3"/>
  <c r="I52" i="3"/>
  <c r="I48" i="3"/>
  <c r="I45" i="3"/>
  <c r="I41" i="3"/>
  <c r="I38" i="3"/>
  <c r="I32" i="3"/>
  <c r="I28" i="3"/>
  <c r="I25" i="3"/>
  <c r="I21" i="3"/>
  <c r="I18" i="3"/>
  <c r="I15" i="3"/>
  <c r="I12" i="3"/>
  <c r="I59" i="3"/>
  <c r="I56" i="3"/>
  <c r="I53" i="3"/>
  <c r="I39" i="3"/>
  <c r="I36" i="3"/>
  <c r="I33" i="3"/>
  <c r="I29" i="3"/>
  <c r="I19" i="3"/>
  <c r="I9" i="3"/>
  <c r="I7" i="3"/>
  <c r="I6" i="3"/>
  <c r="I5" i="3"/>
  <c r="I3" i="3"/>
  <c r="I57" i="3"/>
  <c r="I43" i="3"/>
  <c r="I37" i="3"/>
  <c r="I34" i="3"/>
  <c r="I30" i="3"/>
  <c r="I26" i="3"/>
  <c r="I23" i="3"/>
  <c r="I58" i="3"/>
  <c r="I51" i="3"/>
  <c r="I44" i="3"/>
  <c r="I31" i="3"/>
  <c r="I24" i="3"/>
  <c r="I16" i="3"/>
  <c r="I13" i="3"/>
  <c r="I10" i="3"/>
  <c r="I8" i="3"/>
  <c r="I55" i="3"/>
  <c r="I47" i="3"/>
  <c r="I40" i="3"/>
  <c r="I35" i="3"/>
  <c r="I27" i="3"/>
  <c r="I20" i="3"/>
  <c r="I17" i="3"/>
  <c r="I14" i="3"/>
  <c r="I11" i="3"/>
  <c r="J83" i="3"/>
  <c r="K83" i="3" s="1"/>
  <c r="H2" i="3" l="1"/>
  <c r="G99" i="3"/>
  <c r="G98" i="3"/>
  <c r="H38" i="3"/>
  <c r="H32" i="3"/>
  <c r="H28" i="3"/>
  <c r="H18" i="3"/>
  <c r="H56" i="3"/>
  <c r="H46" i="3"/>
  <c r="H42" i="3"/>
  <c r="H36" i="3"/>
  <c r="H33" i="3"/>
  <c r="H29" i="3"/>
  <c r="H22" i="3"/>
  <c r="H58" i="3"/>
  <c r="H55" i="3"/>
  <c r="H51" i="3"/>
  <c r="H47" i="3"/>
  <c r="H44" i="3"/>
  <c r="H40" i="3"/>
  <c r="H35" i="3"/>
  <c r="H31" i="3"/>
  <c r="H27" i="3"/>
  <c r="H24" i="3"/>
  <c r="H20" i="3"/>
  <c r="H17" i="3"/>
  <c r="H14" i="3"/>
  <c r="H11" i="3"/>
  <c r="H52" i="3"/>
  <c r="H48" i="3"/>
  <c r="H45" i="3"/>
  <c r="H41" i="3"/>
  <c r="H25" i="3"/>
  <c r="H21" i="3"/>
  <c r="H15" i="3"/>
  <c r="H12" i="3"/>
  <c r="H59" i="3"/>
  <c r="H53" i="3"/>
  <c r="H49" i="3"/>
  <c r="H39" i="3"/>
  <c r="H60" i="3"/>
  <c r="H54" i="3"/>
  <c r="H34" i="3"/>
  <c r="H26" i="3"/>
  <c r="H5" i="3"/>
  <c r="H7" i="3"/>
  <c r="H4" i="3"/>
  <c r="H16" i="3"/>
  <c r="H13" i="3"/>
  <c r="H10" i="3"/>
  <c r="H8" i="3"/>
  <c r="H6" i="3"/>
  <c r="H57" i="3"/>
  <c r="H50" i="3"/>
  <c r="H43" i="3"/>
  <c r="H37" i="3"/>
  <c r="H30" i="3"/>
  <c r="H23" i="3"/>
  <c r="H3" i="3"/>
  <c r="H19" i="3"/>
  <c r="H9" i="3"/>
  <c r="G78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97" i="3"/>
  <c r="G7" i="3"/>
  <c r="G4" i="3"/>
  <c r="G5" i="3"/>
  <c r="G96" i="3"/>
  <c r="G6" i="3"/>
  <c r="G3" i="3"/>
</calcChain>
</file>

<file path=xl/sharedStrings.xml><?xml version="1.0" encoding="utf-8"?>
<sst xmlns="http://schemas.openxmlformats.org/spreadsheetml/2006/main" count="100" uniqueCount="38">
  <si>
    <t>d</t>
  </si>
  <si>
    <t>sd</t>
  </si>
  <si>
    <t>d-1.96sd</t>
  </si>
  <si>
    <t>d+1.96sd</t>
  </si>
  <si>
    <t>Limits of Agreements</t>
  </si>
  <si>
    <t>J1-S1</t>
  </si>
  <si>
    <t>AVERAGE (J&amp;S)</t>
  </si>
  <si>
    <t>Precision of the limits of Agreements</t>
  </si>
  <si>
    <t>variance of d</t>
  </si>
  <si>
    <t>variance of sd</t>
  </si>
  <si>
    <t>var(d+-1.96sd)</t>
  </si>
  <si>
    <t>1.71^2((sd)^2/n</t>
  </si>
  <si>
    <t>standard error of  d</t>
  </si>
  <si>
    <t>standard error of   limit of Agreements</t>
  </si>
  <si>
    <t>SE:</t>
  </si>
  <si>
    <t>confidence interval for bias</t>
  </si>
  <si>
    <t>confidence interval for the lower limit of agreement</t>
  </si>
  <si>
    <t>*</t>
  </si>
  <si>
    <t>#</t>
  </si>
  <si>
    <t>confidence interval for the upper limit of agreement</t>
  </si>
  <si>
    <t>MEAN</t>
  </si>
  <si>
    <t>n=99, t=1.984</t>
  </si>
  <si>
    <t>ROMER</t>
  </si>
  <si>
    <t>ARTEC</t>
  </si>
  <si>
    <t>CV</t>
  </si>
  <si>
    <t>?????</t>
  </si>
  <si>
    <t>1_1</t>
  </si>
  <si>
    <t>1_2</t>
  </si>
  <si>
    <t>1_3</t>
  </si>
  <si>
    <t xml:space="preserve"> Perimeter</t>
  </si>
  <si>
    <t>AREA</t>
  </si>
  <si>
    <t>2_2</t>
  </si>
  <si>
    <t>2_3</t>
  </si>
  <si>
    <t>3_1</t>
  </si>
  <si>
    <t>3_2</t>
  </si>
  <si>
    <t>3_3</t>
  </si>
  <si>
    <t>5_1</t>
  </si>
  <si>
    <t>5_2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</si>
</sst>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0" fillId="0" borderId="0" xfId="0" applyFill="1" applyBorder="1"/>
    <xf numFmtId="0" fontId="0" fillId="0" borderId="2" xfId="0" applyBorder="1"/>
    <xf numFmtId="0" fontId="0" fillId="0" borderId="4" xfId="0" applyBorder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5" xfId="0" applyFill="1" applyBorder="1"/>
    <xf numFmtId="2" fontId="1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Fill="1" applyBorder="1"/>
    <xf numFmtId="0" fontId="0" fillId="0" borderId="6" xfId="0" applyBorder="1"/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2" borderId="0" xfId="0" applyFill="1"/>
    <xf numFmtId="0" fontId="1" fillId="0" borderId="0" xfId="0" applyFont="1" applyFill="1" applyAlignment="1">
      <alignment horizontal="center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models'!$D$2:$D$78</c:f>
              <c:numCache>
                <c:formatCode>General</c:formatCode>
                <c:ptCount val="77"/>
                <c:pt idx="0">
                  <c:v>22682.367188</c:v>
                </c:pt>
                <c:pt idx="1">
                  <c:v>22635.496093999998</c:v>
                </c:pt>
                <c:pt idx="2">
                  <c:v>22572.361327999999</c:v>
                </c:pt>
                <c:pt idx="3">
                  <c:v>22616.896484000001</c:v>
                </c:pt>
                <c:pt idx="4">
                  <c:v>22626.417968999998</c:v>
                </c:pt>
                <c:pt idx="5">
                  <c:v>22669.033202999999</c:v>
                </c:pt>
                <c:pt idx="6">
                  <c:v>22599.419922000001</c:v>
                </c:pt>
                <c:pt idx="7">
                  <c:v>15663.084961</c:v>
                </c:pt>
                <c:pt idx="8">
                  <c:v>15631.277344</c:v>
                </c:pt>
                <c:pt idx="9">
                  <c:v>15701.40625</c:v>
                </c:pt>
                <c:pt idx="10">
                  <c:v>15711.578125</c:v>
                </c:pt>
                <c:pt idx="11">
                  <c:v>15689.827148</c:v>
                </c:pt>
                <c:pt idx="12">
                  <c:v>15689.760742</c:v>
                </c:pt>
                <c:pt idx="13">
                  <c:v>15743.584961</c:v>
                </c:pt>
                <c:pt idx="14">
                  <c:v>12506.625980000001</c:v>
                </c:pt>
                <c:pt idx="15">
                  <c:v>12608.146479999999</c:v>
                </c:pt>
                <c:pt idx="16">
                  <c:v>12528.74512</c:v>
                </c:pt>
                <c:pt idx="17">
                  <c:v>12522.29004</c:v>
                </c:pt>
                <c:pt idx="18">
                  <c:v>12524.221680000001</c:v>
                </c:pt>
                <c:pt idx="19">
                  <c:v>12529.028319999999</c:v>
                </c:pt>
                <c:pt idx="20">
                  <c:v>12497.552729999999</c:v>
                </c:pt>
                <c:pt idx="21">
                  <c:v>22361.558593999998</c:v>
                </c:pt>
                <c:pt idx="22">
                  <c:v>22423.859375</c:v>
                </c:pt>
                <c:pt idx="23">
                  <c:v>22389.361327999999</c:v>
                </c:pt>
                <c:pt idx="24">
                  <c:v>22269.154297000001</c:v>
                </c:pt>
                <c:pt idx="25">
                  <c:v>22306.560547000001</c:v>
                </c:pt>
                <c:pt idx="26">
                  <c:v>22233.183593999998</c:v>
                </c:pt>
                <c:pt idx="27">
                  <c:v>22230.208984000001</c:v>
                </c:pt>
                <c:pt idx="28">
                  <c:v>22278</c:v>
                </c:pt>
                <c:pt idx="29">
                  <c:v>16647.492188</c:v>
                </c:pt>
                <c:pt idx="30">
                  <c:v>16699.824218999998</c:v>
                </c:pt>
                <c:pt idx="31">
                  <c:v>16775.798827999999</c:v>
                </c:pt>
                <c:pt idx="32">
                  <c:v>16619.419922000001</c:v>
                </c:pt>
                <c:pt idx="33">
                  <c:v>16687.349609000001</c:v>
                </c:pt>
                <c:pt idx="34">
                  <c:v>16643.089843999998</c:v>
                </c:pt>
                <c:pt idx="35">
                  <c:v>16664.658202999999</c:v>
                </c:pt>
                <c:pt idx="36">
                  <c:v>12755.373046999999</c:v>
                </c:pt>
                <c:pt idx="37">
                  <c:v>12730.372069999999</c:v>
                </c:pt>
                <c:pt idx="38">
                  <c:v>12720.289063</c:v>
                </c:pt>
                <c:pt idx="39">
                  <c:v>12686.25</c:v>
                </c:pt>
                <c:pt idx="40">
                  <c:v>12693.244140999999</c:v>
                </c:pt>
                <c:pt idx="41">
                  <c:v>12741.743164</c:v>
                </c:pt>
                <c:pt idx="42">
                  <c:v>12740.273438</c:v>
                </c:pt>
                <c:pt idx="43">
                  <c:v>12722.161133</c:v>
                </c:pt>
                <c:pt idx="44">
                  <c:v>12825.461914</c:v>
                </c:pt>
                <c:pt idx="45">
                  <c:v>12845.504883</c:v>
                </c:pt>
                <c:pt idx="46">
                  <c:v>12809.883789</c:v>
                </c:pt>
                <c:pt idx="47">
                  <c:v>12805.194336</c:v>
                </c:pt>
                <c:pt idx="48">
                  <c:v>12809.203125</c:v>
                </c:pt>
                <c:pt idx="49">
                  <c:v>12851.534180000001</c:v>
                </c:pt>
                <c:pt idx="50">
                  <c:v>12812.476563</c:v>
                </c:pt>
                <c:pt idx="51">
                  <c:v>12833.014648</c:v>
                </c:pt>
                <c:pt idx="52">
                  <c:v>9816.3681639999995</c:v>
                </c:pt>
                <c:pt idx="53">
                  <c:v>9812.7304690000001</c:v>
                </c:pt>
                <c:pt idx="54">
                  <c:v>9802.2050780000009</c:v>
                </c:pt>
                <c:pt idx="55">
                  <c:v>9813.7001949999994</c:v>
                </c:pt>
                <c:pt idx="56">
                  <c:v>9825.1376949999994</c:v>
                </c:pt>
                <c:pt idx="57">
                  <c:v>9832.2851559999999</c:v>
                </c:pt>
                <c:pt idx="58">
                  <c:v>9810.8681639999995</c:v>
                </c:pt>
                <c:pt idx="59">
                  <c:v>12644.722656</c:v>
                </c:pt>
                <c:pt idx="60">
                  <c:v>12674.40625</c:v>
                </c:pt>
                <c:pt idx="61">
                  <c:v>12675.008789</c:v>
                </c:pt>
                <c:pt idx="62">
                  <c:v>12640.016602</c:v>
                </c:pt>
                <c:pt idx="63">
                  <c:v>12645.548828000001</c:v>
                </c:pt>
                <c:pt idx="64">
                  <c:v>12663.684569999999</c:v>
                </c:pt>
                <c:pt idx="65">
                  <c:v>12652.695313</c:v>
                </c:pt>
                <c:pt idx="66">
                  <c:v>12644.088867</c:v>
                </c:pt>
                <c:pt idx="67">
                  <c:v>12634.263671999999</c:v>
                </c:pt>
                <c:pt idx="68">
                  <c:v>7657.2934569999998</c:v>
                </c:pt>
                <c:pt idx="69">
                  <c:v>7670.546875</c:v>
                </c:pt>
                <c:pt idx="70">
                  <c:v>7660.330078</c:v>
                </c:pt>
                <c:pt idx="71">
                  <c:v>7625.8154299999997</c:v>
                </c:pt>
                <c:pt idx="72">
                  <c:v>7643.7138670000004</c:v>
                </c:pt>
                <c:pt idx="73">
                  <c:v>7646.7690430000002</c:v>
                </c:pt>
                <c:pt idx="74">
                  <c:v>7694.3637699999999</c:v>
                </c:pt>
                <c:pt idx="75">
                  <c:v>7685.9946289999998</c:v>
                </c:pt>
                <c:pt idx="76">
                  <c:v>7663.1083980000003</c:v>
                </c:pt>
              </c:numCache>
            </c:numRef>
          </c:xVal>
          <c:yVal>
            <c:numRef>
              <c:f>' 10 models'!$C$2:$C$78</c:f>
              <c:numCache>
                <c:formatCode>General</c:formatCode>
                <c:ptCount val="77"/>
                <c:pt idx="0">
                  <c:v>22532.072265999999</c:v>
                </c:pt>
                <c:pt idx="1">
                  <c:v>22514.101563</c:v>
                </c:pt>
                <c:pt idx="2">
                  <c:v>22497.650390999999</c:v>
                </c:pt>
                <c:pt idx="3">
                  <c:v>22518.888672000001</c:v>
                </c:pt>
                <c:pt idx="4">
                  <c:v>22510.859375</c:v>
                </c:pt>
                <c:pt idx="5">
                  <c:v>22519.990234000001</c:v>
                </c:pt>
                <c:pt idx="6">
                  <c:v>22500.632813</c:v>
                </c:pt>
                <c:pt idx="7">
                  <c:v>15569.66</c:v>
                </c:pt>
                <c:pt idx="8">
                  <c:v>15498.618164</c:v>
                </c:pt>
                <c:pt idx="9">
                  <c:v>15597.693359000001</c:v>
                </c:pt>
                <c:pt idx="10">
                  <c:v>15593.805664</c:v>
                </c:pt>
                <c:pt idx="11">
                  <c:v>15600.599609000001</c:v>
                </c:pt>
                <c:pt idx="12">
                  <c:v>15572.329102</c:v>
                </c:pt>
                <c:pt idx="13">
                  <c:v>15577.330078000001</c:v>
                </c:pt>
                <c:pt idx="14">
                  <c:v>12421.64258</c:v>
                </c:pt>
                <c:pt idx="15">
                  <c:v>12418.285159999999</c:v>
                </c:pt>
                <c:pt idx="16">
                  <c:v>12433.68555</c:v>
                </c:pt>
                <c:pt idx="17">
                  <c:v>12425.21191</c:v>
                </c:pt>
                <c:pt idx="18">
                  <c:v>12424.10059</c:v>
                </c:pt>
                <c:pt idx="19">
                  <c:v>12428.002930000001</c:v>
                </c:pt>
                <c:pt idx="20">
                  <c:v>12429.918949999999</c:v>
                </c:pt>
                <c:pt idx="21">
                  <c:v>22289.703125</c:v>
                </c:pt>
                <c:pt idx="22">
                  <c:v>22276.349609000001</c:v>
                </c:pt>
                <c:pt idx="23">
                  <c:v>22279.960938</c:v>
                </c:pt>
                <c:pt idx="24">
                  <c:v>22282.246093999998</c:v>
                </c:pt>
                <c:pt idx="25">
                  <c:v>22287.671875</c:v>
                </c:pt>
                <c:pt idx="26">
                  <c:v>22252.064452999999</c:v>
                </c:pt>
                <c:pt idx="27">
                  <c:v>22267.845702999999</c:v>
                </c:pt>
                <c:pt idx="28">
                  <c:v>22264.314452999999</c:v>
                </c:pt>
                <c:pt idx="29">
                  <c:v>16597.144531000002</c:v>
                </c:pt>
                <c:pt idx="30">
                  <c:v>16599.460938</c:v>
                </c:pt>
                <c:pt idx="31">
                  <c:v>16584.378906000002</c:v>
                </c:pt>
                <c:pt idx="32">
                  <c:v>16608.130859000001</c:v>
                </c:pt>
                <c:pt idx="33">
                  <c:v>16600.55</c:v>
                </c:pt>
                <c:pt idx="34">
                  <c:v>16599.027343999998</c:v>
                </c:pt>
                <c:pt idx="35">
                  <c:v>16586.427734000001</c:v>
                </c:pt>
                <c:pt idx="36">
                  <c:v>12676.526367</c:v>
                </c:pt>
                <c:pt idx="37">
                  <c:v>12644.789063</c:v>
                </c:pt>
                <c:pt idx="38">
                  <c:v>12667.701171999999</c:v>
                </c:pt>
                <c:pt idx="39">
                  <c:v>12659.283203000001</c:v>
                </c:pt>
                <c:pt idx="40">
                  <c:v>12626.809569999999</c:v>
                </c:pt>
                <c:pt idx="41">
                  <c:v>12668.761719</c:v>
                </c:pt>
                <c:pt idx="42">
                  <c:v>12635.016602</c:v>
                </c:pt>
                <c:pt idx="43">
                  <c:v>12640.580078000001</c:v>
                </c:pt>
                <c:pt idx="44">
                  <c:v>12738.896484000001</c:v>
                </c:pt>
                <c:pt idx="45">
                  <c:v>12779.883789</c:v>
                </c:pt>
                <c:pt idx="46">
                  <c:v>12732.636719</c:v>
                </c:pt>
                <c:pt idx="47">
                  <c:v>12730.217773</c:v>
                </c:pt>
                <c:pt idx="48">
                  <c:v>12768.666992</c:v>
                </c:pt>
                <c:pt idx="49">
                  <c:v>12727.747069999999</c:v>
                </c:pt>
                <c:pt idx="50">
                  <c:v>12755.575194999999</c:v>
                </c:pt>
                <c:pt idx="51">
                  <c:v>12739.101563</c:v>
                </c:pt>
                <c:pt idx="52">
                  <c:v>9721.9238280000009</c:v>
                </c:pt>
                <c:pt idx="53">
                  <c:v>9718.2529300000006</c:v>
                </c:pt>
                <c:pt idx="54">
                  <c:v>9736.8193360000005</c:v>
                </c:pt>
                <c:pt idx="55">
                  <c:v>9732.4423829999996</c:v>
                </c:pt>
                <c:pt idx="56">
                  <c:v>9731.4111329999996</c:v>
                </c:pt>
                <c:pt idx="57">
                  <c:v>9720.7119139999995</c:v>
                </c:pt>
                <c:pt idx="58">
                  <c:v>9721.484375</c:v>
                </c:pt>
                <c:pt idx="59">
                  <c:v>12573.082031</c:v>
                </c:pt>
                <c:pt idx="60">
                  <c:v>12553.063477</c:v>
                </c:pt>
                <c:pt idx="61">
                  <c:v>12543.300781</c:v>
                </c:pt>
                <c:pt idx="62">
                  <c:v>12587.178711</c:v>
                </c:pt>
                <c:pt idx="63">
                  <c:v>12573.021484000001</c:v>
                </c:pt>
                <c:pt idx="64">
                  <c:v>12557.639648</c:v>
                </c:pt>
                <c:pt idx="65">
                  <c:v>12552.630859000001</c:v>
                </c:pt>
                <c:pt idx="66">
                  <c:v>12552.539063</c:v>
                </c:pt>
                <c:pt idx="67">
                  <c:v>12533.696289</c:v>
                </c:pt>
                <c:pt idx="68">
                  <c:v>7595.6982420000004</c:v>
                </c:pt>
                <c:pt idx="69">
                  <c:v>7588.5209960000002</c:v>
                </c:pt>
                <c:pt idx="70">
                  <c:v>7595.9892579999996</c:v>
                </c:pt>
                <c:pt idx="71">
                  <c:v>7597.9609380000002</c:v>
                </c:pt>
                <c:pt idx="72">
                  <c:v>7598.0659180000002</c:v>
                </c:pt>
                <c:pt idx="73">
                  <c:v>7588.7260740000002</c:v>
                </c:pt>
                <c:pt idx="74">
                  <c:v>7579.5610349999997</c:v>
                </c:pt>
                <c:pt idx="75">
                  <c:v>7575.7739259999998</c:v>
                </c:pt>
                <c:pt idx="76">
                  <c:v>7574.8476559999999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132080"/>
        <c:axId val="239119680"/>
      </c:scatterChart>
      <c:valAx>
        <c:axId val="239132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39119680"/>
        <c:crosses val="autoZero"/>
        <c:crossBetween val="midCat"/>
      </c:valAx>
      <c:valAx>
        <c:axId val="239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39132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models'!$F$2:$F$78</c:f>
              <c:numCache>
                <c:formatCode>General</c:formatCode>
                <c:ptCount val="77"/>
                <c:pt idx="0">
                  <c:v>22607.219727</c:v>
                </c:pt>
                <c:pt idx="1">
                  <c:v>22574.798828499999</c:v>
                </c:pt>
                <c:pt idx="2">
                  <c:v>22535.005859500001</c:v>
                </c:pt>
                <c:pt idx="3">
                  <c:v>22567.892577999999</c:v>
                </c:pt>
                <c:pt idx="4">
                  <c:v>22568.638672000001</c:v>
                </c:pt>
                <c:pt idx="5">
                  <c:v>22594.511718499998</c:v>
                </c:pt>
                <c:pt idx="6">
                  <c:v>22550.026367500002</c:v>
                </c:pt>
                <c:pt idx="7">
                  <c:v>15616.3724805</c:v>
                </c:pt>
                <c:pt idx="8">
                  <c:v>15564.947754000001</c:v>
                </c:pt>
                <c:pt idx="9">
                  <c:v>15649.5498045</c:v>
                </c:pt>
                <c:pt idx="10">
                  <c:v>15652.6918945</c:v>
                </c:pt>
                <c:pt idx="11">
                  <c:v>15645.213378500001</c:v>
                </c:pt>
                <c:pt idx="12">
                  <c:v>15631.044922000001</c:v>
                </c:pt>
                <c:pt idx="13">
                  <c:v>15660.4575195</c:v>
                </c:pt>
                <c:pt idx="14">
                  <c:v>12464.13428</c:v>
                </c:pt>
                <c:pt idx="15">
                  <c:v>12513.215819999999</c:v>
                </c:pt>
                <c:pt idx="16">
                  <c:v>12481.215335000001</c:v>
                </c:pt>
                <c:pt idx="17">
                  <c:v>12473.750974999999</c:v>
                </c:pt>
                <c:pt idx="18">
                  <c:v>12474.161135</c:v>
                </c:pt>
                <c:pt idx="19">
                  <c:v>12478.515625</c:v>
                </c:pt>
                <c:pt idx="20">
                  <c:v>12463.735839999999</c:v>
                </c:pt>
                <c:pt idx="21">
                  <c:v>22325.630859500001</c:v>
                </c:pt>
                <c:pt idx="22">
                  <c:v>22350.104491999999</c:v>
                </c:pt>
                <c:pt idx="23">
                  <c:v>22334.661133000001</c:v>
                </c:pt>
                <c:pt idx="24">
                  <c:v>22275.700195500001</c:v>
                </c:pt>
                <c:pt idx="25">
                  <c:v>22297.116211</c:v>
                </c:pt>
                <c:pt idx="26">
                  <c:v>22242.6240235</c:v>
                </c:pt>
                <c:pt idx="27">
                  <c:v>22249.027343499998</c:v>
                </c:pt>
                <c:pt idx="28">
                  <c:v>22271.1572265</c:v>
                </c:pt>
                <c:pt idx="29">
                  <c:v>16622.318359500001</c:v>
                </c:pt>
                <c:pt idx="30">
                  <c:v>16649.642578499999</c:v>
                </c:pt>
                <c:pt idx="31">
                  <c:v>16680.088866999999</c:v>
                </c:pt>
                <c:pt idx="32">
                  <c:v>16613.775390499999</c:v>
                </c:pt>
                <c:pt idx="33">
                  <c:v>16643.9498045</c:v>
                </c:pt>
                <c:pt idx="34">
                  <c:v>16621.058593999998</c:v>
                </c:pt>
                <c:pt idx="35">
                  <c:v>16625.542968499998</c:v>
                </c:pt>
                <c:pt idx="36">
                  <c:v>12715.949707</c:v>
                </c:pt>
                <c:pt idx="37">
                  <c:v>12687.580566500001</c:v>
                </c:pt>
                <c:pt idx="38">
                  <c:v>12693.995117499999</c:v>
                </c:pt>
                <c:pt idx="39">
                  <c:v>12672.7666015</c:v>
                </c:pt>
                <c:pt idx="40">
                  <c:v>12660.0268555</c:v>
                </c:pt>
                <c:pt idx="41">
                  <c:v>12705.252441500001</c:v>
                </c:pt>
                <c:pt idx="42">
                  <c:v>12687.64502</c:v>
                </c:pt>
                <c:pt idx="43">
                  <c:v>12681.3706055</c:v>
                </c:pt>
                <c:pt idx="44">
                  <c:v>12782.179199</c:v>
                </c:pt>
                <c:pt idx="45">
                  <c:v>12812.694336</c:v>
                </c:pt>
                <c:pt idx="46">
                  <c:v>12771.260254000001</c:v>
                </c:pt>
                <c:pt idx="47">
                  <c:v>12767.7060545</c:v>
                </c:pt>
                <c:pt idx="48">
                  <c:v>12788.935058499999</c:v>
                </c:pt>
                <c:pt idx="49">
                  <c:v>12789.640625</c:v>
                </c:pt>
                <c:pt idx="50">
                  <c:v>12784.025879000001</c:v>
                </c:pt>
                <c:pt idx="51">
                  <c:v>12786.0581055</c:v>
                </c:pt>
                <c:pt idx="52">
                  <c:v>9769.1459959999993</c:v>
                </c:pt>
                <c:pt idx="53">
                  <c:v>9765.4916995000003</c:v>
                </c:pt>
                <c:pt idx="54">
                  <c:v>9769.5122069999998</c:v>
                </c:pt>
                <c:pt idx="55">
                  <c:v>9773.0712889999995</c:v>
                </c:pt>
                <c:pt idx="56">
                  <c:v>9778.2744139999995</c:v>
                </c:pt>
                <c:pt idx="57">
                  <c:v>9776.4985349999988</c:v>
                </c:pt>
                <c:pt idx="58">
                  <c:v>9766.1762694999998</c:v>
                </c:pt>
                <c:pt idx="59">
                  <c:v>12608.9023435</c:v>
                </c:pt>
                <c:pt idx="60">
                  <c:v>12613.7348635</c:v>
                </c:pt>
                <c:pt idx="61">
                  <c:v>12609.154784999999</c:v>
                </c:pt>
                <c:pt idx="62">
                  <c:v>12613.5976565</c:v>
                </c:pt>
                <c:pt idx="63">
                  <c:v>12609.285156000002</c:v>
                </c:pt>
                <c:pt idx="64">
                  <c:v>12610.662109000001</c:v>
                </c:pt>
                <c:pt idx="65">
                  <c:v>12602.663086</c:v>
                </c:pt>
                <c:pt idx="66">
                  <c:v>12598.313965000001</c:v>
                </c:pt>
                <c:pt idx="67">
                  <c:v>12583.9799805</c:v>
                </c:pt>
                <c:pt idx="68">
                  <c:v>7626.4958495000001</c:v>
                </c:pt>
                <c:pt idx="69">
                  <c:v>7629.5339354999996</c:v>
                </c:pt>
                <c:pt idx="70">
                  <c:v>7628.1596680000002</c:v>
                </c:pt>
                <c:pt idx="71">
                  <c:v>7611.8881839999995</c:v>
                </c:pt>
                <c:pt idx="72">
                  <c:v>7620.8898925000003</c:v>
                </c:pt>
                <c:pt idx="73">
                  <c:v>7617.7475585000002</c:v>
                </c:pt>
                <c:pt idx="74">
                  <c:v>7636.9624024999994</c:v>
                </c:pt>
                <c:pt idx="75">
                  <c:v>7630.8842774999994</c:v>
                </c:pt>
                <c:pt idx="76">
                  <c:v>7618.9780270000001</c:v>
                </c:pt>
              </c:numCache>
            </c:numRef>
          </c:xVal>
          <c:yVal>
            <c:numRef>
              <c:f>' 10 models'!$E$2:$E$78</c:f>
              <c:numCache>
                <c:formatCode>General</c:formatCode>
                <c:ptCount val="77"/>
                <c:pt idx="0">
                  <c:v>150.29492200000095</c:v>
                </c:pt>
                <c:pt idx="1">
                  <c:v>121.3945309999981</c:v>
                </c:pt>
                <c:pt idx="2">
                  <c:v>74.710936999999831</c:v>
                </c:pt>
                <c:pt idx="3">
                  <c:v>98.007811999999831</c:v>
                </c:pt>
                <c:pt idx="4">
                  <c:v>115.55859399999827</c:v>
                </c:pt>
                <c:pt idx="5">
                  <c:v>149.04296899999827</c:v>
                </c:pt>
                <c:pt idx="6">
                  <c:v>98.787109000000783</c:v>
                </c:pt>
                <c:pt idx="7">
                  <c:v>93.424961000000621</c:v>
                </c:pt>
                <c:pt idx="8">
                  <c:v>132.65918000000056</c:v>
                </c:pt>
                <c:pt idx="9">
                  <c:v>103.71289099999922</c:v>
                </c:pt>
                <c:pt idx="10">
                  <c:v>117.77246100000048</c:v>
                </c:pt>
                <c:pt idx="11">
                  <c:v>89.227538999999524</c:v>
                </c:pt>
                <c:pt idx="12">
                  <c:v>117.4316400000007</c:v>
                </c:pt>
                <c:pt idx="13">
                  <c:v>166.25488299999961</c:v>
                </c:pt>
                <c:pt idx="14">
                  <c:v>84.983400000000984</c:v>
                </c:pt>
                <c:pt idx="15">
                  <c:v>189.86131999999998</c:v>
                </c:pt>
                <c:pt idx="16">
                  <c:v>95.059569999999439</c:v>
                </c:pt>
                <c:pt idx="17">
                  <c:v>97.078129999999874</c:v>
                </c:pt>
                <c:pt idx="18">
                  <c:v>100.12109000000055</c:v>
                </c:pt>
                <c:pt idx="19">
                  <c:v>101.02538999999888</c:v>
                </c:pt>
                <c:pt idx="20">
                  <c:v>67.633780000000115</c:v>
                </c:pt>
                <c:pt idx="21">
                  <c:v>71.855468999998266</c:v>
                </c:pt>
                <c:pt idx="22">
                  <c:v>147.50976599999922</c:v>
                </c:pt>
                <c:pt idx="23">
                  <c:v>109.40038999999888</c:v>
                </c:pt>
                <c:pt idx="24">
                  <c:v>-13.091796999997314</c:v>
                </c:pt>
                <c:pt idx="25">
                  <c:v>18.888672000000952</c:v>
                </c:pt>
                <c:pt idx="26">
                  <c:v>-18.880859000000783</c:v>
                </c:pt>
                <c:pt idx="27">
                  <c:v>-37.636718999998266</c:v>
                </c:pt>
                <c:pt idx="28">
                  <c:v>13.685547000000952</c:v>
                </c:pt>
                <c:pt idx="29">
                  <c:v>50.347656999998435</c:v>
                </c:pt>
                <c:pt idx="30">
                  <c:v>100.3632809999981</c:v>
                </c:pt>
                <c:pt idx="31">
                  <c:v>191.41992199999731</c:v>
                </c:pt>
                <c:pt idx="32">
                  <c:v>11.289063000000169</c:v>
                </c:pt>
                <c:pt idx="33">
                  <c:v>86.79960900000151</c:v>
                </c:pt>
                <c:pt idx="34">
                  <c:v>44.0625</c:v>
                </c:pt>
                <c:pt idx="35">
                  <c:v>78.230468999998266</c:v>
                </c:pt>
                <c:pt idx="36">
                  <c:v>78.846679999998742</c:v>
                </c:pt>
                <c:pt idx="37">
                  <c:v>85.58300699999927</c:v>
                </c:pt>
                <c:pt idx="38">
                  <c:v>52.587891000001036</c:v>
                </c:pt>
                <c:pt idx="39">
                  <c:v>26.966796999999133</c:v>
                </c:pt>
                <c:pt idx="40">
                  <c:v>66.434570999999778</c:v>
                </c:pt>
                <c:pt idx="41">
                  <c:v>72.981444999999439</c:v>
                </c:pt>
                <c:pt idx="42">
                  <c:v>105.25683600000048</c:v>
                </c:pt>
                <c:pt idx="43">
                  <c:v>81.581054999998742</c:v>
                </c:pt>
                <c:pt idx="44">
                  <c:v>86.565429999998742</c:v>
                </c:pt>
                <c:pt idx="45">
                  <c:v>65.621094000000085</c:v>
                </c:pt>
                <c:pt idx="46">
                  <c:v>77.247069999999439</c:v>
                </c:pt>
                <c:pt idx="47">
                  <c:v>74.976563000000169</c:v>
                </c:pt>
                <c:pt idx="48">
                  <c:v>40.536132999999609</c:v>
                </c:pt>
                <c:pt idx="49">
                  <c:v>123.78711000000112</c:v>
                </c:pt>
                <c:pt idx="50">
                  <c:v>56.90136800000073</c:v>
                </c:pt>
                <c:pt idx="51">
                  <c:v>93.913085000000137</c:v>
                </c:pt>
                <c:pt idx="52">
                  <c:v>94.444335999998657</c:v>
                </c:pt>
                <c:pt idx="53">
                  <c:v>94.477538999999524</c:v>
                </c:pt>
                <c:pt idx="54">
                  <c:v>65.385742000000391</c:v>
                </c:pt>
                <c:pt idx="55">
                  <c:v>81.257811999999831</c:v>
                </c:pt>
                <c:pt idx="56">
                  <c:v>93.726561999999831</c:v>
                </c:pt>
                <c:pt idx="57">
                  <c:v>111.57324200000039</c:v>
                </c:pt>
                <c:pt idx="58">
                  <c:v>89.383788999999524</c:v>
                </c:pt>
                <c:pt idx="59">
                  <c:v>71.640625</c:v>
                </c:pt>
                <c:pt idx="60">
                  <c:v>121.34277300000031</c:v>
                </c:pt>
                <c:pt idx="61">
                  <c:v>131.70800799999961</c:v>
                </c:pt>
                <c:pt idx="62">
                  <c:v>52.837890999999217</c:v>
                </c:pt>
                <c:pt idx="63">
                  <c:v>72.527344000000085</c:v>
                </c:pt>
                <c:pt idx="64">
                  <c:v>106.04492199999913</c:v>
                </c:pt>
                <c:pt idx="65">
                  <c:v>100.06445399999939</c:v>
                </c:pt>
                <c:pt idx="66">
                  <c:v>91.549804000000222</c:v>
                </c:pt>
                <c:pt idx="67">
                  <c:v>100.56738299999961</c:v>
                </c:pt>
                <c:pt idx="68">
                  <c:v>61.595214999999371</c:v>
                </c:pt>
                <c:pt idx="69">
                  <c:v>82.025878999999804</c:v>
                </c:pt>
                <c:pt idx="70">
                  <c:v>64.340820000000349</c:v>
                </c:pt>
                <c:pt idx="71">
                  <c:v>27.854491999999482</c:v>
                </c:pt>
                <c:pt idx="72">
                  <c:v>45.647949000000153</c:v>
                </c:pt>
                <c:pt idx="73">
                  <c:v>58.042969000000085</c:v>
                </c:pt>
                <c:pt idx="74">
                  <c:v>114.80273500000021</c:v>
                </c:pt>
                <c:pt idx="75">
                  <c:v>110.22070299999996</c:v>
                </c:pt>
                <c:pt idx="76">
                  <c:v>88.260742000000391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models'!$F$2:$F$78</c:f>
              <c:numCache>
                <c:formatCode>General</c:formatCode>
                <c:ptCount val="77"/>
                <c:pt idx="0">
                  <c:v>22607.219727</c:v>
                </c:pt>
                <c:pt idx="1">
                  <c:v>22574.798828499999</c:v>
                </c:pt>
                <c:pt idx="2">
                  <c:v>22535.005859500001</c:v>
                </c:pt>
                <c:pt idx="3">
                  <c:v>22567.892577999999</c:v>
                </c:pt>
                <c:pt idx="4">
                  <c:v>22568.638672000001</c:v>
                </c:pt>
                <c:pt idx="5">
                  <c:v>22594.511718499998</c:v>
                </c:pt>
                <c:pt idx="6">
                  <c:v>22550.026367500002</c:v>
                </c:pt>
                <c:pt idx="7">
                  <c:v>15616.3724805</c:v>
                </c:pt>
                <c:pt idx="8">
                  <c:v>15564.947754000001</c:v>
                </c:pt>
                <c:pt idx="9">
                  <c:v>15649.5498045</c:v>
                </c:pt>
                <c:pt idx="10">
                  <c:v>15652.6918945</c:v>
                </c:pt>
                <c:pt idx="11">
                  <c:v>15645.213378500001</c:v>
                </c:pt>
                <c:pt idx="12">
                  <c:v>15631.044922000001</c:v>
                </c:pt>
                <c:pt idx="13">
                  <c:v>15660.4575195</c:v>
                </c:pt>
                <c:pt idx="14">
                  <c:v>12464.13428</c:v>
                </c:pt>
                <c:pt idx="15">
                  <c:v>12513.215819999999</c:v>
                </c:pt>
                <c:pt idx="16">
                  <c:v>12481.215335000001</c:v>
                </c:pt>
                <c:pt idx="17">
                  <c:v>12473.750974999999</c:v>
                </c:pt>
                <c:pt idx="18">
                  <c:v>12474.161135</c:v>
                </c:pt>
                <c:pt idx="19">
                  <c:v>12478.515625</c:v>
                </c:pt>
                <c:pt idx="20">
                  <c:v>12463.735839999999</c:v>
                </c:pt>
                <c:pt idx="21">
                  <c:v>22325.630859500001</c:v>
                </c:pt>
                <c:pt idx="22">
                  <c:v>22350.104491999999</c:v>
                </c:pt>
                <c:pt idx="23">
                  <c:v>22334.661133000001</c:v>
                </c:pt>
                <c:pt idx="24">
                  <c:v>22275.700195500001</c:v>
                </c:pt>
                <c:pt idx="25">
                  <c:v>22297.116211</c:v>
                </c:pt>
                <c:pt idx="26">
                  <c:v>22242.6240235</c:v>
                </c:pt>
                <c:pt idx="27">
                  <c:v>22249.027343499998</c:v>
                </c:pt>
                <c:pt idx="28">
                  <c:v>22271.1572265</c:v>
                </c:pt>
                <c:pt idx="29">
                  <c:v>16622.318359500001</c:v>
                </c:pt>
                <c:pt idx="30">
                  <c:v>16649.642578499999</c:v>
                </c:pt>
                <c:pt idx="31">
                  <c:v>16680.088866999999</c:v>
                </c:pt>
                <c:pt idx="32">
                  <c:v>16613.775390499999</c:v>
                </c:pt>
                <c:pt idx="33">
                  <c:v>16643.9498045</c:v>
                </c:pt>
                <c:pt idx="34">
                  <c:v>16621.058593999998</c:v>
                </c:pt>
                <c:pt idx="35">
                  <c:v>16625.542968499998</c:v>
                </c:pt>
                <c:pt idx="36">
                  <c:v>12715.949707</c:v>
                </c:pt>
                <c:pt idx="37">
                  <c:v>12687.580566500001</c:v>
                </c:pt>
                <c:pt idx="38">
                  <c:v>12693.995117499999</c:v>
                </c:pt>
                <c:pt idx="39">
                  <c:v>12672.7666015</c:v>
                </c:pt>
                <c:pt idx="40">
                  <c:v>12660.0268555</c:v>
                </c:pt>
                <c:pt idx="41">
                  <c:v>12705.252441500001</c:v>
                </c:pt>
                <c:pt idx="42">
                  <c:v>12687.64502</c:v>
                </c:pt>
                <c:pt idx="43">
                  <c:v>12681.3706055</c:v>
                </c:pt>
                <c:pt idx="44">
                  <c:v>12782.179199</c:v>
                </c:pt>
                <c:pt idx="45">
                  <c:v>12812.694336</c:v>
                </c:pt>
                <c:pt idx="46">
                  <c:v>12771.260254000001</c:v>
                </c:pt>
                <c:pt idx="47">
                  <c:v>12767.7060545</c:v>
                </c:pt>
                <c:pt idx="48">
                  <c:v>12788.935058499999</c:v>
                </c:pt>
                <c:pt idx="49">
                  <c:v>12789.640625</c:v>
                </c:pt>
                <c:pt idx="50">
                  <c:v>12784.025879000001</c:v>
                </c:pt>
                <c:pt idx="51">
                  <c:v>12786.0581055</c:v>
                </c:pt>
                <c:pt idx="52">
                  <c:v>9769.1459959999993</c:v>
                </c:pt>
                <c:pt idx="53">
                  <c:v>9765.4916995000003</c:v>
                </c:pt>
                <c:pt idx="54">
                  <c:v>9769.5122069999998</c:v>
                </c:pt>
                <c:pt idx="55">
                  <c:v>9773.0712889999995</c:v>
                </c:pt>
                <c:pt idx="56">
                  <c:v>9778.2744139999995</c:v>
                </c:pt>
                <c:pt idx="57">
                  <c:v>9776.4985349999988</c:v>
                </c:pt>
                <c:pt idx="58">
                  <c:v>9766.1762694999998</c:v>
                </c:pt>
                <c:pt idx="59">
                  <c:v>12608.9023435</c:v>
                </c:pt>
                <c:pt idx="60">
                  <c:v>12613.7348635</c:v>
                </c:pt>
                <c:pt idx="61">
                  <c:v>12609.154784999999</c:v>
                </c:pt>
                <c:pt idx="62">
                  <c:v>12613.5976565</c:v>
                </c:pt>
                <c:pt idx="63">
                  <c:v>12609.285156000002</c:v>
                </c:pt>
                <c:pt idx="64">
                  <c:v>12610.662109000001</c:v>
                </c:pt>
                <c:pt idx="65">
                  <c:v>12602.663086</c:v>
                </c:pt>
                <c:pt idx="66">
                  <c:v>12598.313965000001</c:v>
                </c:pt>
                <c:pt idx="67">
                  <c:v>12583.9799805</c:v>
                </c:pt>
                <c:pt idx="68">
                  <c:v>7626.4958495000001</c:v>
                </c:pt>
                <c:pt idx="69">
                  <c:v>7629.5339354999996</c:v>
                </c:pt>
                <c:pt idx="70">
                  <c:v>7628.1596680000002</c:v>
                </c:pt>
                <c:pt idx="71">
                  <c:v>7611.8881839999995</c:v>
                </c:pt>
                <c:pt idx="72">
                  <c:v>7620.8898925000003</c:v>
                </c:pt>
                <c:pt idx="73">
                  <c:v>7617.7475585000002</c:v>
                </c:pt>
                <c:pt idx="74">
                  <c:v>7636.9624024999994</c:v>
                </c:pt>
                <c:pt idx="75">
                  <c:v>7630.8842774999994</c:v>
                </c:pt>
                <c:pt idx="76">
                  <c:v>7618.9780270000001</c:v>
                </c:pt>
              </c:numCache>
            </c:numRef>
          </c:xVal>
          <c:yVal>
            <c:numRef>
              <c:f>' 10 models'!$G$2:$G$78</c:f>
              <c:numCache>
                <c:formatCode>General</c:formatCode>
                <c:ptCount val="77"/>
                <c:pt idx="0">
                  <c:v>3.9945812681869199</c:v>
                </c:pt>
                <c:pt idx="1">
                  <c:v>3.9945812681869199</c:v>
                </c:pt>
                <c:pt idx="2">
                  <c:v>3.9945812681869199</c:v>
                </c:pt>
                <c:pt idx="3">
                  <c:v>3.9945812681869199</c:v>
                </c:pt>
                <c:pt idx="4">
                  <c:v>3.9945812681869199</c:v>
                </c:pt>
                <c:pt idx="5">
                  <c:v>3.9945812681869199</c:v>
                </c:pt>
                <c:pt idx="6">
                  <c:v>3.9945812681869199</c:v>
                </c:pt>
                <c:pt idx="7">
                  <c:v>3.9945812681869199</c:v>
                </c:pt>
                <c:pt idx="8">
                  <c:v>3.9945812681869199</c:v>
                </c:pt>
                <c:pt idx="9">
                  <c:v>3.9945812681869199</c:v>
                </c:pt>
                <c:pt idx="10">
                  <c:v>3.9945812681869199</c:v>
                </c:pt>
                <c:pt idx="11">
                  <c:v>3.9945812681869199</c:v>
                </c:pt>
                <c:pt idx="12">
                  <c:v>3.9945812681869199</c:v>
                </c:pt>
                <c:pt idx="13">
                  <c:v>3.9945812681869199</c:v>
                </c:pt>
                <c:pt idx="14">
                  <c:v>3.9945812681869199</c:v>
                </c:pt>
                <c:pt idx="15">
                  <c:v>3.9945812681869199</c:v>
                </c:pt>
                <c:pt idx="16">
                  <c:v>3.9945812681869199</c:v>
                </c:pt>
                <c:pt idx="17">
                  <c:v>3.9945812681869199</c:v>
                </c:pt>
                <c:pt idx="18">
                  <c:v>3.9945812681869199</c:v>
                </c:pt>
                <c:pt idx="19">
                  <c:v>3.9945812681869199</c:v>
                </c:pt>
                <c:pt idx="20">
                  <c:v>3.9945812681869199</c:v>
                </c:pt>
                <c:pt idx="21">
                  <c:v>3.9945812681869199</c:v>
                </c:pt>
                <c:pt idx="22">
                  <c:v>3.9945812681869199</c:v>
                </c:pt>
                <c:pt idx="23">
                  <c:v>3.9945812681869199</c:v>
                </c:pt>
                <c:pt idx="24">
                  <c:v>3.9945812681869199</c:v>
                </c:pt>
                <c:pt idx="25">
                  <c:v>3.9945812681869199</c:v>
                </c:pt>
                <c:pt idx="26">
                  <c:v>3.9945812681869199</c:v>
                </c:pt>
                <c:pt idx="27">
                  <c:v>3.9945812681869199</c:v>
                </c:pt>
                <c:pt idx="28">
                  <c:v>3.9945812681869199</c:v>
                </c:pt>
                <c:pt idx="29">
                  <c:v>3.9945812681869199</c:v>
                </c:pt>
                <c:pt idx="30">
                  <c:v>3.9945812681869199</c:v>
                </c:pt>
                <c:pt idx="31">
                  <c:v>3.9945812681869199</c:v>
                </c:pt>
                <c:pt idx="32">
                  <c:v>3.9945812681869199</c:v>
                </c:pt>
                <c:pt idx="33">
                  <c:v>3.9945812681869199</c:v>
                </c:pt>
                <c:pt idx="34">
                  <c:v>3.9945812681869199</c:v>
                </c:pt>
                <c:pt idx="35">
                  <c:v>3.9945812681869199</c:v>
                </c:pt>
                <c:pt idx="36">
                  <c:v>3.9945812681869199</c:v>
                </c:pt>
                <c:pt idx="37">
                  <c:v>3.9945812681869199</c:v>
                </c:pt>
                <c:pt idx="38">
                  <c:v>3.9945812681869199</c:v>
                </c:pt>
                <c:pt idx="39">
                  <c:v>3.9945812681869199</c:v>
                </c:pt>
                <c:pt idx="40">
                  <c:v>3.9945812681869199</c:v>
                </c:pt>
                <c:pt idx="41">
                  <c:v>3.9945812681869199</c:v>
                </c:pt>
                <c:pt idx="42">
                  <c:v>3.9945812681869199</c:v>
                </c:pt>
                <c:pt idx="43">
                  <c:v>3.9945812681869199</c:v>
                </c:pt>
                <c:pt idx="44">
                  <c:v>3.9945812681869199</c:v>
                </c:pt>
                <c:pt idx="45">
                  <c:v>3.9945812681869199</c:v>
                </c:pt>
                <c:pt idx="46">
                  <c:v>3.9945812681869199</c:v>
                </c:pt>
                <c:pt idx="47">
                  <c:v>3.9945812681869199</c:v>
                </c:pt>
                <c:pt idx="48">
                  <c:v>3.9945812681869199</c:v>
                </c:pt>
                <c:pt idx="49">
                  <c:v>3.9945812681869199</c:v>
                </c:pt>
                <c:pt idx="50">
                  <c:v>3.9945812681869199</c:v>
                </c:pt>
                <c:pt idx="51">
                  <c:v>3.9945812681869199</c:v>
                </c:pt>
                <c:pt idx="52">
                  <c:v>3.9945812681869199</c:v>
                </c:pt>
                <c:pt idx="53">
                  <c:v>3.9945812681869199</c:v>
                </c:pt>
                <c:pt idx="54">
                  <c:v>3.9945812681869199</c:v>
                </c:pt>
                <c:pt idx="55">
                  <c:v>3.9945812681869199</c:v>
                </c:pt>
                <c:pt idx="56">
                  <c:v>3.9945812681869199</c:v>
                </c:pt>
                <c:pt idx="57">
                  <c:v>3.9945812681869199</c:v>
                </c:pt>
                <c:pt idx="58">
                  <c:v>3.9945812681869199</c:v>
                </c:pt>
                <c:pt idx="59">
                  <c:v>3.9945812681869199</c:v>
                </c:pt>
                <c:pt idx="60">
                  <c:v>3.9945812681869199</c:v>
                </c:pt>
                <c:pt idx="61">
                  <c:v>3.9945812681869199</c:v>
                </c:pt>
                <c:pt idx="62">
                  <c:v>3.9945812681869199</c:v>
                </c:pt>
                <c:pt idx="63">
                  <c:v>3.9945812681869199</c:v>
                </c:pt>
                <c:pt idx="64">
                  <c:v>3.9945812681869199</c:v>
                </c:pt>
                <c:pt idx="65">
                  <c:v>3.9945812681869199</c:v>
                </c:pt>
                <c:pt idx="66">
                  <c:v>3.9945812681869199</c:v>
                </c:pt>
                <c:pt idx="67">
                  <c:v>3.9945812681869199</c:v>
                </c:pt>
                <c:pt idx="68">
                  <c:v>3.9945812681869199</c:v>
                </c:pt>
                <c:pt idx="69">
                  <c:v>3.9945812681869199</c:v>
                </c:pt>
                <c:pt idx="70">
                  <c:v>3.9945812681869199</c:v>
                </c:pt>
                <c:pt idx="71">
                  <c:v>3.9945812681869199</c:v>
                </c:pt>
                <c:pt idx="72">
                  <c:v>3.9945812681869199</c:v>
                </c:pt>
                <c:pt idx="73">
                  <c:v>3.9945812681869199</c:v>
                </c:pt>
                <c:pt idx="74">
                  <c:v>3.9945812681869199</c:v>
                </c:pt>
                <c:pt idx="75">
                  <c:v>3.9945812681869199</c:v>
                </c:pt>
                <c:pt idx="76">
                  <c:v>3.9945812681869199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models'!$F$2:$F$78</c:f>
              <c:numCache>
                <c:formatCode>General</c:formatCode>
                <c:ptCount val="77"/>
                <c:pt idx="0">
                  <c:v>22607.219727</c:v>
                </c:pt>
                <c:pt idx="1">
                  <c:v>22574.798828499999</c:v>
                </c:pt>
                <c:pt idx="2">
                  <c:v>22535.005859500001</c:v>
                </c:pt>
                <c:pt idx="3">
                  <c:v>22567.892577999999</c:v>
                </c:pt>
                <c:pt idx="4">
                  <c:v>22568.638672000001</c:v>
                </c:pt>
                <c:pt idx="5">
                  <c:v>22594.511718499998</c:v>
                </c:pt>
                <c:pt idx="6">
                  <c:v>22550.026367500002</c:v>
                </c:pt>
                <c:pt idx="7">
                  <c:v>15616.3724805</c:v>
                </c:pt>
                <c:pt idx="8">
                  <c:v>15564.947754000001</c:v>
                </c:pt>
                <c:pt idx="9">
                  <c:v>15649.5498045</c:v>
                </c:pt>
                <c:pt idx="10">
                  <c:v>15652.6918945</c:v>
                </c:pt>
                <c:pt idx="11">
                  <c:v>15645.213378500001</c:v>
                </c:pt>
                <c:pt idx="12">
                  <c:v>15631.044922000001</c:v>
                </c:pt>
                <c:pt idx="13">
                  <c:v>15660.4575195</c:v>
                </c:pt>
                <c:pt idx="14">
                  <c:v>12464.13428</c:v>
                </c:pt>
                <c:pt idx="15">
                  <c:v>12513.215819999999</c:v>
                </c:pt>
                <c:pt idx="16">
                  <c:v>12481.215335000001</c:v>
                </c:pt>
                <c:pt idx="17">
                  <c:v>12473.750974999999</c:v>
                </c:pt>
                <c:pt idx="18">
                  <c:v>12474.161135</c:v>
                </c:pt>
                <c:pt idx="19">
                  <c:v>12478.515625</c:v>
                </c:pt>
                <c:pt idx="20">
                  <c:v>12463.735839999999</c:v>
                </c:pt>
                <c:pt idx="21">
                  <c:v>22325.630859500001</c:v>
                </c:pt>
                <c:pt idx="22">
                  <c:v>22350.104491999999</c:v>
                </c:pt>
                <c:pt idx="23">
                  <c:v>22334.661133000001</c:v>
                </c:pt>
                <c:pt idx="24">
                  <c:v>22275.700195500001</c:v>
                </c:pt>
                <c:pt idx="25">
                  <c:v>22297.116211</c:v>
                </c:pt>
                <c:pt idx="26">
                  <c:v>22242.6240235</c:v>
                </c:pt>
                <c:pt idx="27">
                  <c:v>22249.027343499998</c:v>
                </c:pt>
                <c:pt idx="28">
                  <c:v>22271.1572265</c:v>
                </c:pt>
                <c:pt idx="29">
                  <c:v>16622.318359500001</c:v>
                </c:pt>
                <c:pt idx="30">
                  <c:v>16649.642578499999</c:v>
                </c:pt>
                <c:pt idx="31">
                  <c:v>16680.088866999999</c:v>
                </c:pt>
                <c:pt idx="32">
                  <c:v>16613.775390499999</c:v>
                </c:pt>
                <c:pt idx="33">
                  <c:v>16643.9498045</c:v>
                </c:pt>
                <c:pt idx="34">
                  <c:v>16621.058593999998</c:v>
                </c:pt>
                <c:pt idx="35">
                  <c:v>16625.542968499998</c:v>
                </c:pt>
                <c:pt idx="36">
                  <c:v>12715.949707</c:v>
                </c:pt>
                <c:pt idx="37">
                  <c:v>12687.580566500001</c:v>
                </c:pt>
                <c:pt idx="38">
                  <c:v>12693.995117499999</c:v>
                </c:pt>
                <c:pt idx="39">
                  <c:v>12672.7666015</c:v>
                </c:pt>
                <c:pt idx="40">
                  <c:v>12660.0268555</c:v>
                </c:pt>
                <c:pt idx="41">
                  <c:v>12705.252441500001</c:v>
                </c:pt>
                <c:pt idx="42">
                  <c:v>12687.64502</c:v>
                </c:pt>
                <c:pt idx="43">
                  <c:v>12681.3706055</c:v>
                </c:pt>
                <c:pt idx="44">
                  <c:v>12782.179199</c:v>
                </c:pt>
                <c:pt idx="45">
                  <c:v>12812.694336</c:v>
                </c:pt>
                <c:pt idx="46">
                  <c:v>12771.260254000001</c:v>
                </c:pt>
                <c:pt idx="47">
                  <c:v>12767.7060545</c:v>
                </c:pt>
                <c:pt idx="48">
                  <c:v>12788.935058499999</c:v>
                </c:pt>
                <c:pt idx="49">
                  <c:v>12789.640625</c:v>
                </c:pt>
                <c:pt idx="50">
                  <c:v>12784.025879000001</c:v>
                </c:pt>
                <c:pt idx="51">
                  <c:v>12786.0581055</c:v>
                </c:pt>
                <c:pt idx="52">
                  <c:v>9769.1459959999993</c:v>
                </c:pt>
                <c:pt idx="53">
                  <c:v>9765.4916995000003</c:v>
                </c:pt>
                <c:pt idx="54">
                  <c:v>9769.5122069999998</c:v>
                </c:pt>
                <c:pt idx="55">
                  <c:v>9773.0712889999995</c:v>
                </c:pt>
                <c:pt idx="56">
                  <c:v>9778.2744139999995</c:v>
                </c:pt>
                <c:pt idx="57">
                  <c:v>9776.4985349999988</c:v>
                </c:pt>
                <c:pt idx="58">
                  <c:v>9766.1762694999998</c:v>
                </c:pt>
                <c:pt idx="59">
                  <c:v>12608.9023435</c:v>
                </c:pt>
                <c:pt idx="60">
                  <c:v>12613.7348635</c:v>
                </c:pt>
                <c:pt idx="61">
                  <c:v>12609.154784999999</c:v>
                </c:pt>
                <c:pt idx="62">
                  <c:v>12613.5976565</c:v>
                </c:pt>
                <c:pt idx="63">
                  <c:v>12609.285156000002</c:v>
                </c:pt>
                <c:pt idx="64">
                  <c:v>12610.662109000001</c:v>
                </c:pt>
                <c:pt idx="65">
                  <c:v>12602.663086</c:v>
                </c:pt>
                <c:pt idx="66">
                  <c:v>12598.313965000001</c:v>
                </c:pt>
                <c:pt idx="67">
                  <c:v>12583.9799805</c:v>
                </c:pt>
                <c:pt idx="68">
                  <c:v>7626.4958495000001</c:v>
                </c:pt>
                <c:pt idx="69">
                  <c:v>7629.5339354999996</c:v>
                </c:pt>
                <c:pt idx="70">
                  <c:v>7628.1596680000002</c:v>
                </c:pt>
                <c:pt idx="71">
                  <c:v>7611.8881839999995</c:v>
                </c:pt>
                <c:pt idx="72">
                  <c:v>7620.8898925000003</c:v>
                </c:pt>
                <c:pt idx="73">
                  <c:v>7617.7475585000002</c:v>
                </c:pt>
                <c:pt idx="74">
                  <c:v>7636.9624024999994</c:v>
                </c:pt>
                <c:pt idx="75">
                  <c:v>7630.8842774999994</c:v>
                </c:pt>
                <c:pt idx="76">
                  <c:v>7618.9780270000001</c:v>
                </c:pt>
              </c:numCache>
            </c:numRef>
          </c:xVal>
          <c:yVal>
            <c:numRef>
              <c:f>' 10 models'!$H$2:$H$78</c:f>
              <c:numCache>
                <c:formatCode>General</c:formatCode>
                <c:ptCount val="77"/>
                <c:pt idx="0">
                  <c:v>165.85985883570879</c:v>
                </c:pt>
                <c:pt idx="1">
                  <c:v>165.85985883570879</c:v>
                </c:pt>
                <c:pt idx="2">
                  <c:v>165.85985883570879</c:v>
                </c:pt>
                <c:pt idx="3">
                  <c:v>165.85985883570879</c:v>
                </c:pt>
                <c:pt idx="4">
                  <c:v>165.85985883570879</c:v>
                </c:pt>
                <c:pt idx="5">
                  <c:v>165.85985883570879</c:v>
                </c:pt>
                <c:pt idx="6">
                  <c:v>165.85985883570879</c:v>
                </c:pt>
                <c:pt idx="7">
                  <c:v>165.85985883570879</c:v>
                </c:pt>
                <c:pt idx="8">
                  <c:v>165.85985883570879</c:v>
                </c:pt>
                <c:pt idx="9">
                  <c:v>165.85985883570879</c:v>
                </c:pt>
                <c:pt idx="10">
                  <c:v>165.85985883570879</c:v>
                </c:pt>
                <c:pt idx="11">
                  <c:v>165.85985883570879</c:v>
                </c:pt>
                <c:pt idx="12">
                  <c:v>165.85985883570879</c:v>
                </c:pt>
                <c:pt idx="13">
                  <c:v>165.85985883570879</c:v>
                </c:pt>
                <c:pt idx="14">
                  <c:v>165.85985883570879</c:v>
                </c:pt>
                <c:pt idx="15">
                  <c:v>165.85985883570879</c:v>
                </c:pt>
                <c:pt idx="16">
                  <c:v>165.85985883570879</c:v>
                </c:pt>
                <c:pt idx="17">
                  <c:v>165.85985883570879</c:v>
                </c:pt>
                <c:pt idx="18">
                  <c:v>165.85985883570879</c:v>
                </c:pt>
                <c:pt idx="19">
                  <c:v>165.85985883570879</c:v>
                </c:pt>
                <c:pt idx="20">
                  <c:v>165.85985883570879</c:v>
                </c:pt>
                <c:pt idx="21">
                  <c:v>165.85985883570879</c:v>
                </c:pt>
                <c:pt idx="22">
                  <c:v>165.85985883570879</c:v>
                </c:pt>
                <c:pt idx="23">
                  <c:v>165.85985883570879</c:v>
                </c:pt>
                <c:pt idx="24">
                  <c:v>165.85985883570879</c:v>
                </c:pt>
                <c:pt idx="25">
                  <c:v>165.85985883570879</c:v>
                </c:pt>
                <c:pt idx="26">
                  <c:v>165.85985883570879</c:v>
                </c:pt>
                <c:pt idx="27">
                  <c:v>165.85985883570879</c:v>
                </c:pt>
                <c:pt idx="28">
                  <c:v>165.85985883570879</c:v>
                </c:pt>
                <c:pt idx="29">
                  <c:v>165.85985883570879</c:v>
                </c:pt>
                <c:pt idx="30">
                  <c:v>165.85985883570879</c:v>
                </c:pt>
                <c:pt idx="31">
                  <c:v>165.85985883570879</c:v>
                </c:pt>
                <c:pt idx="32">
                  <c:v>165.85985883570879</c:v>
                </c:pt>
                <c:pt idx="33">
                  <c:v>165.85985883570879</c:v>
                </c:pt>
                <c:pt idx="34">
                  <c:v>165.85985883570879</c:v>
                </c:pt>
                <c:pt idx="35">
                  <c:v>165.85985883570879</c:v>
                </c:pt>
                <c:pt idx="36">
                  <c:v>165.85985883570879</c:v>
                </c:pt>
                <c:pt idx="37">
                  <c:v>165.85985883570879</c:v>
                </c:pt>
                <c:pt idx="38">
                  <c:v>165.85985883570879</c:v>
                </c:pt>
                <c:pt idx="39">
                  <c:v>165.85985883570879</c:v>
                </c:pt>
                <c:pt idx="40">
                  <c:v>165.85985883570879</c:v>
                </c:pt>
                <c:pt idx="41">
                  <c:v>165.85985883570879</c:v>
                </c:pt>
                <c:pt idx="42">
                  <c:v>165.85985883570879</c:v>
                </c:pt>
                <c:pt idx="43">
                  <c:v>165.85985883570879</c:v>
                </c:pt>
                <c:pt idx="44">
                  <c:v>165.85985883570879</c:v>
                </c:pt>
                <c:pt idx="45">
                  <c:v>165.85985883570879</c:v>
                </c:pt>
                <c:pt idx="46">
                  <c:v>165.85985883570879</c:v>
                </c:pt>
                <c:pt idx="47">
                  <c:v>165.85985883570879</c:v>
                </c:pt>
                <c:pt idx="48">
                  <c:v>165.85985883570879</c:v>
                </c:pt>
                <c:pt idx="49">
                  <c:v>165.85985883570879</c:v>
                </c:pt>
                <c:pt idx="50">
                  <c:v>165.85985883570879</c:v>
                </c:pt>
                <c:pt idx="51">
                  <c:v>165.85985883570879</c:v>
                </c:pt>
                <c:pt idx="52">
                  <c:v>165.85985883570879</c:v>
                </c:pt>
                <c:pt idx="53">
                  <c:v>165.85985883570879</c:v>
                </c:pt>
                <c:pt idx="54">
                  <c:v>165.85985883570879</c:v>
                </c:pt>
                <c:pt idx="55">
                  <c:v>165.85985883570879</c:v>
                </c:pt>
                <c:pt idx="56">
                  <c:v>165.85985883570879</c:v>
                </c:pt>
                <c:pt idx="57">
                  <c:v>165.85985883570879</c:v>
                </c:pt>
                <c:pt idx="58">
                  <c:v>165.85985883570879</c:v>
                </c:pt>
                <c:pt idx="59">
                  <c:v>165.85985883570879</c:v>
                </c:pt>
                <c:pt idx="60">
                  <c:v>165.85985883570879</c:v>
                </c:pt>
                <c:pt idx="61">
                  <c:v>165.85985883570879</c:v>
                </c:pt>
                <c:pt idx="62">
                  <c:v>165.85985883570879</c:v>
                </c:pt>
                <c:pt idx="63">
                  <c:v>165.85985883570879</c:v>
                </c:pt>
                <c:pt idx="64">
                  <c:v>165.85985883570879</c:v>
                </c:pt>
                <c:pt idx="65">
                  <c:v>165.85985883570879</c:v>
                </c:pt>
                <c:pt idx="66">
                  <c:v>165.85985883570879</c:v>
                </c:pt>
                <c:pt idx="67">
                  <c:v>165.85985883570879</c:v>
                </c:pt>
                <c:pt idx="68">
                  <c:v>165.85985883570879</c:v>
                </c:pt>
                <c:pt idx="69">
                  <c:v>165.85985883570879</c:v>
                </c:pt>
                <c:pt idx="70">
                  <c:v>165.85985883570879</c:v>
                </c:pt>
                <c:pt idx="71">
                  <c:v>165.85985883570879</c:v>
                </c:pt>
                <c:pt idx="72">
                  <c:v>165.85985883570879</c:v>
                </c:pt>
                <c:pt idx="73">
                  <c:v>165.85985883570879</c:v>
                </c:pt>
                <c:pt idx="74">
                  <c:v>165.85985883570879</c:v>
                </c:pt>
                <c:pt idx="75">
                  <c:v>165.85985883570879</c:v>
                </c:pt>
                <c:pt idx="76">
                  <c:v>165.85985883570879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models'!$F$2:$F$78</c:f>
              <c:numCache>
                <c:formatCode>General</c:formatCode>
                <c:ptCount val="77"/>
                <c:pt idx="0">
                  <c:v>22607.219727</c:v>
                </c:pt>
                <c:pt idx="1">
                  <c:v>22574.798828499999</c:v>
                </c:pt>
                <c:pt idx="2">
                  <c:v>22535.005859500001</c:v>
                </c:pt>
                <c:pt idx="3">
                  <c:v>22567.892577999999</c:v>
                </c:pt>
                <c:pt idx="4">
                  <c:v>22568.638672000001</c:v>
                </c:pt>
                <c:pt idx="5">
                  <c:v>22594.511718499998</c:v>
                </c:pt>
                <c:pt idx="6">
                  <c:v>22550.026367500002</c:v>
                </c:pt>
                <c:pt idx="7">
                  <c:v>15616.3724805</c:v>
                </c:pt>
                <c:pt idx="8">
                  <c:v>15564.947754000001</c:v>
                </c:pt>
                <c:pt idx="9">
                  <c:v>15649.5498045</c:v>
                </c:pt>
                <c:pt idx="10">
                  <c:v>15652.6918945</c:v>
                </c:pt>
                <c:pt idx="11">
                  <c:v>15645.213378500001</c:v>
                </c:pt>
                <c:pt idx="12">
                  <c:v>15631.044922000001</c:v>
                </c:pt>
                <c:pt idx="13">
                  <c:v>15660.4575195</c:v>
                </c:pt>
                <c:pt idx="14">
                  <c:v>12464.13428</c:v>
                </c:pt>
                <c:pt idx="15">
                  <c:v>12513.215819999999</c:v>
                </c:pt>
                <c:pt idx="16">
                  <c:v>12481.215335000001</c:v>
                </c:pt>
                <c:pt idx="17">
                  <c:v>12473.750974999999</c:v>
                </c:pt>
                <c:pt idx="18">
                  <c:v>12474.161135</c:v>
                </c:pt>
                <c:pt idx="19">
                  <c:v>12478.515625</c:v>
                </c:pt>
                <c:pt idx="20">
                  <c:v>12463.735839999999</c:v>
                </c:pt>
                <c:pt idx="21">
                  <c:v>22325.630859500001</c:v>
                </c:pt>
                <c:pt idx="22">
                  <c:v>22350.104491999999</c:v>
                </c:pt>
                <c:pt idx="23">
                  <c:v>22334.661133000001</c:v>
                </c:pt>
                <c:pt idx="24">
                  <c:v>22275.700195500001</c:v>
                </c:pt>
                <c:pt idx="25">
                  <c:v>22297.116211</c:v>
                </c:pt>
                <c:pt idx="26">
                  <c:v>22242.6240235</c:v>
                </c:pt>
                <c:pt idx="27">
                  <c:v>22249.027343499998</c:v>
                </c:pt>
                <c:pt idx="28">
                  <c:v>22271.1572265</c:v>
                </c:pt>
                <c:pt idx="29">
                  <c:v>16622.318359500001</c:v>
                </c:pt>
                <c:pt idx="30">
                  <c:v>16649.642578499999</c:v>
                </c:pt>
                <c:pt idx="31">
                  <c:v>16680.088866999999</c:v>
                </c:pt>
                <c:pt idx="32">
                  <c:v>16613.775390499999</c:v>
                </c:pt>
                <c:pt idx="33">
                  <c:v>16643.9498045</c:v>
                </c:pt>
                <c:pt idx="34">
                  <c:v>16621.058593999998</c:v>
                </c:pt>
                <c:pt idx="35">
                  <c:v>16625.542968499998</c:v>
                </c:pt>
                <c:pt idx="36">
                  <c:v>12715.949707</c:v>
                </c:pt>
                <c:pt idx="37">
                  <c:v>12687.580566500001</c:v>
                </c:pt>
                <c:pt idx="38">
                  <c:v>12693.995117499999</c:v>
                </c:pt>
                <c:pt idx="39">
                  <c:v>12672.7666015</c:v>
                </c:pt>
                <c:pt idx="40">
                  <c:v>12660.0268555</c:v>
                </c:pt>
                <c:pt idx="41">
                  <c:v>12705.252441500001</c:v>
                </c:pt>
                <c:pt idx="42">
                  <c:v>12687.64502</c:v>
                </c:pt>
                <c:pt idx="43">
                  <c:v>12681.3706055</c:v>
                </c:pt>
                <c:pt idx="44">
                  <c:v>12782.179199</c:v>
                </c:pt>
                <c:pt idx="45">
                  <c:v>12812.694336</c:v>
                </c:pt>
                <c:pt idx="46">
                  <c:v>12771.260254000001</c:v>
                </c:pt>
                <c:pt idx="47">
                  <c:v>12767.7060545</c:v>
                </c:pt>
                <c:pt idx="48">
                  <c:v>12788.935058499999</c:v>
                </c:pt>
                <c:pt idx="49">
                  <c:v>12789.640625</c:v>
                </c:pt>
                <c:pt idx="50">
                  <c:v>12784.025879000001</c:v>
                </c:pt>
                <c:pt idx="51">
                  <c:v>12786.0581055</c:v>
                </c:pt>
                <c:pt idx="52">
                  <c:v>9769.1459959999993</c:v>
                </c:pt>
                <c:pt idx="53">
                  <c:v>9765.4916995000003</c:v>
                </c:pt>
                <c:pt idx="54">
                  <c:v>9769.5122069999998</c:v>
                </c:pt>
                <c:pt idx="55">
                  <c:v>9773.0712889999995</c:v>
                </c:pt>
                <c:pt idx="56">
                  <c:v>9778.2744139999995</c:v>
                </c:pt>
                <c:pt idx="57">
                  <c:v>9776.4985349999988</c:v>
                </c:pt>
                <c:pt idx="58">
                  <c:v>9766.1762694999998</c:v>
                </c:pt>
                <c:pt idx="59">
                  <c:v>12608.9023435</c:v>
                </c:pt>
                <c:pt idx="60">
                  <c:v>12613.7348635</c:v>
                </c:pt>
                <c:pt idx="61">
                  <c:v>12609.154784999999</c:v>
                </c:pt>
                <c:pt idx="62">
                  <c:v>12613.5976565</c:v>
                </c:pt>
                <c:pt idx="63">
                  <c:v>12609.285156000002</c:v>
                </c:pt>
                <c:pt idx="64">
                  <c:v>12610.662109000001</c:v>
                </c:pt>
                <c:pt idx="65">
                  <c:v>12602.663086</c:v>
                </c:pt>
                <c:pt idx="66">
                  <c:v>12598.313965000001</c:v>
                </c:pt>
                <c:pt idx="67">
                  <c:v>12583.9799805</c:v>
                </c:pt>
                <c:pt idx="68">
                  <c:v>7626.4958495000001</c:v>
                </c:pt>
                <c:pt idx="69">
                  <c:v>7629.5339354999996</c:v>
                </c:pt>
                <c:pt idx="70">
                  <c:v>7628.1596680000002</c:v>
                </c:pt>
                <c:pt idx="71">
                  <c:v>7611.8881839999995</c:v>
                </c:pt>
                <c:pt idx="72">
                  <c:v>7620.8898925000003</c:v>
                </c:pt>
                <c:pt idx="73">
                  <c:v>7617.7475585000002</c:v>
                </c:pt>
                <c:pt idx="74">
                  <c:v>7636.9624024999994</c:v>
                </c:pt>
                <c:pt idx="75">
                  <c:v>7630.8842774999994</c:v>
                </c:pt>
                <c:pt idx="76">
                  <c:v>7618.9780270000001</c:v>
                </c:pt>
              </c:numCache>
            </c:numRef>
          </c:xVal>
          <c:yVal>
            <c:numRef>
              <c:f>' 10 models'!$I$2:$I$78</c:f>
              <c:numCache>
                <c:formatCode>General</c:formatCode>
                <c:ptCount val="77"/>
                <c:pt idx="0">
                  <c:v>84.927220051947856</c:v>
                </c:pt>
                <c:pt idx="1">
                  <c:v>84.927220051947856</c:v>
                </c:pt>
                <c:pt idx="2">
                  <c:v>84.927220051947856</c:v>
                </c:pt>
                <c:pt idx="3">
                  <c:v>84.927220051947856</c:v>
                </c:pt>
                <c:pt idx="4">
                  <c:v>84.927220051947856</c:v>
                </c:pt>
                <c:pt idx="5">
                  <c:v>84.927220051947856</c:v>
                </c:pt>
                <c:pt idx="6">
                  <c:v>84.927220051947856</c:v>
                </c:pt>
                <c:pt idx="7">
                  <c:v>84.927220051947856</c:v>
                </c:pt>
                <c:pt idx="8">
                  <c:v>84.927220051947856</c:v>
                </c:pt>
                <c:pt idx="9">
                  <c:v>84.927220051947856</c:v>
                </c:pt>
                <c:pt idx="10">
                  <c:v>84.927220051947856</c:v>
                </c:pt>
                <c:pt idx="11">
                  <c:v>84.927220051947856</c:v>
                </c:pt>
                <c:pt idx="12">
                  <c:v>84.927220051947856</c:v>
                </c:pt>
                <c:pt idx="13">
                  <c:v>84.927220051947856</c:v>
                </c:pt>
                <c:pt idx="14">
                  <c:v>84.927220051947856</c:v>
                </c:pt>
                <c:pt idx="15">
                  <c:v>84.927220051947856</c:v>
                </c:pt>
                <c:pt idx="16">
                  <c:v>84.927220051947856</c:v>
                </c:pt>
                <c:pt idx="17">
                  <c:v>84.927220051947856</c:v>
                </c:pt>
                <c:pt idx="18">
                  <c:v>84.927220051947856</c:v>
                </c:pt>
                <c:pt idx="19">
                  <c:v>84.927220051947856</c:v>
                </c:pt>
                <c:pt idx="20">
                  <c:v>84.927220051947856</c:v>
                </c:pt>
                <c:pt idx="21">
                  <c:v>84.927220051947856</c:v>
                </c:pt>
                <c:pt idx="22">
                  <c:v>84.927220051947856</c:v>
                </c:pt>
                <c:pt idx="23">
                  <c:v>84.927220051947856</c:v>
                </c:pt>
                <c:pt idx="24">
                  <c:v>84.927220051947856</c:v>
                </c:pt>
                <c:pt idx="25">
                  <c:v>84.927220051947856</c:v>
                </c:pt>
                <c:pt idx="26">
                  <c:v>84.927220051947856</c:v>
                </c:pt>
                <c:pt idx="27">
                  <c:v>84.927220051947856</c:v>
                </c:pt>
                <c:pt idx="28">
                  <c:v>84.927220051947856</c:v>
                </c:pt>
                <c:pt idx="29">
                  <c:v>84.927220051947856</c:v>
                </c:pt>
                <c:pt idx="30">
                  <c:v>84.927220051947856</c:v>
                </c:pt>
                <c:pt idx="31">
                  <c:v>84.927220051947856</c:v>
                </c:pt>
                <c:pt idx="32">
                  <c:v>84.927220051947856</c:v>
                </c:pt>
                <c:pt idx="33">
                  <c:v>84.927220051947856</c:v>
                </c:pt>
                <c:pt idx="34">
                  <c:v>84.927220051947856</c:v>
                </c:pt>
                <c:pt idx="35">
                  <c:v>84.927220051947856</c:v>
                </c:pt>
                <c:pt idx="36">
                  <c:v>84.927220051947856</c:v>
                </c:pt>
                <c:pt idx="37">
                  <c:v>84.927220051947856</c:v>
                </c:pt>
                <c:pt idx="38">
                  <c:v>84.927220051947856</c:v>
                </c:pt>
                <c:pt idx="39">
                  <c:v>84.927220051947856</c:v>
                </c:pt>
                <c:pt idx="40">
                  <c:v>84.927220051947856</c:v>
                </c:pt>
                <c:pt idx="41">
                  <c:v>84.927220051947856</c:v>
                </c:pt>
                <c:pt idx="42">
                  <c:v>84.927220051947856</c:v>
                </c:pt>
                <c:pt idx="43">
                  <c:v>84.927220051947856</c:v>
                </c:pt>
                <c:pt idx="44">
                  <c:v>84.927220051947856</c:v>
                </c:pt>
                <c:pt idx="45">
                  <c:v>84.927220051947856</c:v>
                </c:pt>
                <c:pt idx="46">
                  <c:v>84.927220051947856</c:v>
                </c:pt>
                <c:pt idx="47">
                  <c:v>84.927220051947856</c:v>
                </c:pt>
                <c:pt idx="48">
                  <c:v>84.927220051947856</c:v>
                </c:pt>
                <c:pt idx="49">
                  <c:v>84.927220051947856</c:v>
                </c:pt>
                <c:pt idx="50">
                  <c:v>84.927220051947856</c:v>
                </c:pt>
                <c:pt idx="51">
                  <c:v>84.927220051947856</c:v>
                </c:pt>
                <c:pt idx="52">
                  <c:v>84.927220051947856</c:v>
                </c:pt>
                <c:pt idx="53">
                  <c:v>84.927220051947856</c:v>
                </c:pt>
                <c:pt idx="54">
                  <c:v>84.927220051947856</c:v>
                </c:pt>
                <c:pt idx="55">
                  <c:v>84.927220051947856</c:v>
                </c:pt>
                <c:pt idx="56">
                  <c:v>84.927220051947856</c:v>
                </c:pt>
                <c:pt idx="57">
                  <c:v>84.927220051947856</c:v>
                </c:pt>
                <c:pt idx="58">
                  <c:v>84.927220051947856</c:v>
                </c:pt>
                <c:pt idx="59">
                  <c:v>84.927220051947856</c:v>
                </c:pt>
                <c:pt idx="60">
                  <c:v>84.927220051947856</c:v>
                </c:pt>
                <c:pt idx="61">
                  <c:v>84.927220051947856</c:v>
                </c:pt>
                <c:pt idx="62">
                  <c:v>84.927220051947856</c:v>
                </c:pt>
                <c:pt idx="63">
                  <c:v>84.927220051947856</c:v>
                </c:pt>
                <c:pt idx="64">
                  <c:v>84.927220051947856</c:v>
                </c:pt>
                <c:pt idx="65">
                  <c:v>84.927220051947856</c:v>
                </c:pt>
                <c:pt idx="66">
                  <c:v>84.927220051947856</c:v>
                </c:pt>
                <c:pt idx="67">
                  <c:v>84.927220051947856</c:v>
                </c:pt>
                <c:pt idx="68">
                  <c:v>84.927220051947856</c:v>
                </c:pt>
                <c:pt idx="69">
                  <c:v>84.927220051947856</c:v>
                </c:pt>
                <c:pt idx="70">
                  <c:v>84.927220051947856</c:v>
                </c:pt>
                <c:pt idx="71">
                  <c:v>84.927220051947856</c:v>
                </c:pt>
                <c:pt idx="72">
                  <c:v>84.927220051947856</c:v>
                </c:pt>
                <c:pt idx="73">
                  <c:v>84.927220051947856</c:v>
                </c:pt>
                <c:pt idx="74">
                  <c:v>84.927220051947856</c:v>
                </c:pt>
                <c:pt idx="75">
                  <c:v>84.927220051947856</c:v>
                </c:pt>
                <c:pt idx="76">
                  <c:v>84.927220051947856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924816"/>
        <c:axId val="238927248"/>
      </c:scatterChart>
      <c:valAx>
        <c:axId val="238924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38927248"/>
        <c:crosses val="autoZero"/>
        <c:crossBetween val="midCat"/>
      </c:valAx>
      <c:valAx>
        <c:axId val="238927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38924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 10 models contours'!$D$2:$D$83</c:f>
              <c:numCache>
                <c:formatCode>General</c:formatCode>
                <c:ptCount val="82"/>
                <c:pt idx="0">
                  <c:v>535.59252900000001</c:v>
                </c:pt>
                <c:pt idx="1">
                  <c:v>535.01593000000003</c:v>
                </c:pt>
                <c:pt idx="2">
                  <c:v>534.35504200000003</c:v>
                </c:pt>
                <c:pt idx="3">
                  <c:v>534.74481200000002</c:v>
                </c:pt>
                <c:pt idx="4">
                  <c:v>534.87316899999996</c:v>
                </c:pt>
                <c:pt idx="5">
                  <c:v>535.37969999999996</c:v>
                </c:pt>
                <c:pt idx="6">
                  <c:v>534.69604500000003</c:v>
                </c:pt>
                <c:pt idx="7">
                  <c:v>445.958282</c:v>
                </c:pt>
                <c:pt idx="8">
                  <c:v>445.53607199999999</c:v>
                </c:pt>
                <c:pt idx="9">
                  <c:v>446.51205399999998</c:v>
                </c:pt>
                <c:pt idx="10">
                  <c:v>446.65689099999997</c:v>
                </c:pt>
                <c:pt idx="11">
                  <c:v>446.37103300000001</c:v>
                </c:pt>
                <c:pt idx="12">
                  <c:v>446.329407</c:v>
                </c:pt>
                <c:pt idx="13">
                  <c:v>447.11181599999998</c:v>
                </c:pt>
                <c:pt idx="14">
                  <c:v>397.21380599999998</c:v>
                </c:pt>
                <c:pt idx="15">
                  <c:v>398.84771699999999</c:v>
                </c:pt>
                <c:pt idx="16">
                  <c:v>397.547729</c:v>
                </c:pt>
                <c:pt idx="17">
                  <c:v>397.41546599999998</c:v>
                </c:pt>
                <c:pt idx="18">
                  <c:v>397.03729199999998</c:v>
                </c:pt>
                <c:pt idx="19">
                  <c:v>397.47146600000002</c:v>
                </c:pt>
                <c:pt idx="20">
                  <c:v>397.547729</c:v>
                </c:pt>
                <c:pt idx="21">
                  <c:v>397.06356799999998</c:v>
                </c:pt>
                <c:pt idx="22">
                  <c:v>560.88061500000003</c:v>
                </c:pt>
                <c:pt idx="23">
                  <c:v>561.66113299999995</c:v>
                </c:pt>
                <c:pt idx="24">
                  <c:v>561.18335000000002</c:v>
                </c:pt>
                <c:pt idx="25">
                  <c:v>559.63317900000004</c:v>
                </c:pt>
                <c:pt idx="26">
                  <c:v>560.22766100000001</c:v>
                </c:pt>
                <c:pt idx="27">
                  <c:v>559.37353499999995</c:v>
                </c:pt>
                <c:pt idx="28">
                  <c:v>559.19018600000004</c:v>
                </c:pt>
                <c:pt idx="29">
                  <c:v>559.94781499999999</c:v>
                </c:pt>
                <c:pt idx="30">
                  <c:v>477.68246499999998</c:v>
                </c:pt>
                <c:pt idx="31">
                  <c:v>478.34002700000002</c:v>
                </c:pt>
                <c:pt idx="32">
                  <c:v>478.95562699999999</c:v>
                </c:pt>
                <c:pt idx="33">
                  <c:v>477.40625</c:v>
                </c:pt>
                <c:pt idx="34">
                  <c:v>477.986267</c:v>
                </c:pt>
                <c:pt idx="35">
                  <c:v>477.598389</c:v>
                </c:pt>
                <c:pt idx="36">
                  <c:v>477.65783699999997</c:v>
                </c:pt>
                <c:pt idx="37">
                  <c:v>477.71771200000001</c:v>
                </c:pt>
                <c:pt idx="38">
                  <c:v>421.343323</c:v>
                </c:pt>
                <c:pt idx="39">
                  <c:v>420.92578099999997</c:v>
                </c:pt>
                <c:pt idx="40">
                  <c:v>421.65405299999998</c:v>
                </c:pt>
                <c:pt idx="41">
                  <c:v>420.92550699999998</c:v>
                </c:pt>
                <c:pt idx="42">
                  <c:v>420.21020499999997</c:v>
                </c:pt>
                <c:pt idx="43">
                  <c:v>420.38055400000002</c:v>
                </c:pt>
                <c:pt idx="44">
                  <c:v>421.02493299999998</c:v>
                </c:pt>
                <c:pt idx="45">
                  <c:v>421.081299</c:v>
                </c:pt>
                <c:pt idx="46">
                  <c:v>420.76303100000001</c:v>
                </c:pt>
                <c:pt idx="47">
                  <c:v>422.79589800000002</c:v>
                </c:pt>
                <c:pt idx="48">
                  <c:v>422.84079000000003</c:v>
                </c:pt>
                <c:pt idx="49">
                  <c:v>423.127655</c:v>
                </c:pt>
                <c:pt idx="50">
                  <c:v>422.58193999999997</c:v>
                </c:pt>
                <c:pt idx="51">
                  <c:v>422.553406</c:v>
                </c:pt>
                <c:pt idx="52">
                  <c:v>422.65533399999998</c:v>
                </c:pt>
                <c:pt idx="53">
                  <c:v>423.315155</c:v>
                </c:pt>
                <c:pt idx="54">
                  <c:v>422.59948700000001</c:v>
                </c:pt>
                <c:pt idx="55">
                  <c:v>422.94638099999997</c:v>
                </c:pt>
                <c:pt idx="56">
                  <c:v>369.92138699999998</c:v>
                </c:pt>
                <c:pt idx="57">
                  <c:v>369.85830700000002</c:v>
                </c:pt>
                <c:pt idx="58">
                  <c:v>369.65835600000003</c:v>
                </c:pt>
                <c:pt idx="59">
                  <c:v>369.452271</c:v>
                </c:pt>
                <c:pt idx="60">
                  <c:v>369.61013800000001</c:v>
                </c:pt>
                <c:pt idx="61">
                  <c:v>369.81277499999999</c:v>
                </c:pt>
                <c:pt idx="62">
                  <c:v>369.57421900000003</c:v>
                </c:pt>
                <c:pt idx="63">
                  <c:v>369.452179</c:v>
                </c:pt>
                <c:pt idx="64">
                  <c:v>423.05294800000001</c:v>
                </c:pt>
                <c:pt idx="65">
                  <c:v>423.46127300000001</c:v>
                </c:pt>
                <c:pt idx="66">
                  <c:v>423.454926</c:v>
                </c:pt>
                <c:pt idx="67">
                  <c:v>422.91934199999997</c:v>
                </c:pt>
                <c:pt idx="68">
                  <c:v>422.98349000000002</c:v>
                </c:pt>
                <c:pt idx="69">
                  <c:v>423.19580100000002</c:v>
                </c:pt>
                <c:pt idx="70">
                  <c:v>423.09197999999998</c:v>
                </c:pt>
                <c:pt idx="71">
                  <c:v>422.891998</c:v>
                </c:pt>
                <c:pt idx="72">
                  <c:v>422.72918700000002</c:v>
                </c:pt>
                <c:pt idx="73">
                  <c:v>312.71707199999997</c:v>
                </c:pt>
                <c:pt idx="74">
                  <c:v>312.94833399999999</c:v>
                </c:pt>
                <c:pt idx="75">
                  <c:v>312.68188500000002</c:v>
                </c:pt>
                <c:pt idx="76">
                  <c:v>312.03033399999998</c:v>
                </c:pt>
                <c:pt idx="77">
                  <c:v>312.41076700000002</c:v>
                </c:pt>
                <c:pt idx="78">
                  <c:v>312.45388800000001</c:v>
                </c:pt>
                <c:pt idx="79">
                  <c:v>313.43942299999998</c:v>
                </c:pt>
                <c:pt idx="80">
                  <c:v>313.26858499999997</c:v>
                </c:pt>
                <c:pt idx="81">
                  <c:v>312.83709700000003</c:v>
                </c:pt>
              </c:numCache>
            </c:numRef>
          </c:xVal>
          <c:yVal>
            <c:numRef>
              <c:f>' 10 models contours'!$C$2:$C$83</c:f>
              <c:numCache>
                <c:formatCode>General</c:formatCode>
                <c:ptCount val="82"/>
                <c:pt idx="0">
                  <c:v>534.93652299999997</c:v>
                </c:pt>
                <c:pt idx="1">
                  <c:v>534.37890600000003</c:v>
                </c:pt>
                <c:pt idx="2">
                  <c:v>534.33966099999998</c:v>
                </c:pt>
                <c:pt idx="3">
                  <c:v>537.91632100000004</c:v>
                </c:pt>
                <c:pt idx="4">
                  <c:v>536.77954099999999</c:v>
                </c:pt>
                <c:pt idx="5">
                  <c:v>534.70355199999995</c:v>
                </c:pt>
                <c:pt idx="6">
                  <c:v>539.10211200000003</c:v>
                </c:pt>
                <c:pt idx="7">
                  <c:v>448.38</c:v>
                </c:pt>
                <c:pt idx="8">
                  <c:v>444.58367900000002</c:v>
                </c:pt>
                <c:pt idx="9">
                  <c:v>448.17748999999998</c:v>
                </c:pt>
                <c:pt idx="10">
                  <c:v>448.38473499999998</c:v>
                </c:pt>
                <c:pt idx="11">
                  <c:v>449.08325200000002</c:v>
                </c:pt>
                <c:pt idx="12">
                  <c:v>448.66464200000001</c:v>
                </c:pt>
                <c:pt idx="13">
                  <c:v>448.88784800000002</c:v>
                </c:pt>
                <c:pt idx="14">
                  <c:v>398.99117999999999</c:v>
                </c:pt>
                <c:pt idx="15">
                  <c:v>399.04974399999998</c:v>
                </c:pt>
                <c:pt idx="16">
                  <c:v>399.40469400000001</c:v>
                </c:pt>
                <c:pt idx="17">
                  <c:v>398.01214599999997</c:v>
                </c:pt>
                <c:pt idx="18">
                  <c:v>398.39584400000001</c:v>
                </c:pt>
                <c:pt idx="19">
                  <c:v>398.98263500000002</c:v>
                </c:pt>
                <c:pt idx="20">
                  <c:v>399.26998900000001</c:v>
                </c:pt>
                <c:pt idx="21">
                  <c:v>399.56829800000003</c:v>
                </c:pt>
                <c:pt idx="22">
                  <c:v>564.53070100000002</c:v>
                </c:pt>
                <c:pt idx="23">
                  <c:v>560.53350799999998</c:v>
                </c:pt>
                <c:pt idx="24">
                  <c:v>560.05645800000002</c:v>
                </c:pt>
                <c:pt idx="25">
                  <c:v>561.48315400000001</c:v>
                </c:pt>
                <c:pt idx="26">
                  <c:v>562.56011999999998</c:v>
                </c:pt>
                <c:pt idx="27">
                  <c:v>560.37316899999996</c:v>
                </c:pt>
                <c:pt idx="28">
                  <c:v>559.96099900000002</c:v>
                </c:pt>
                <c:pt idx="29">
                  <c:v>562.23370399999999</c:v>
                </c:pt>
                <c:pt idx="30">
                  <c:v>477.50579800000003</c:v>
                </c:pt>
                <c:pt idx="31">
                  <c:v>477.51516700000002</c:v>
                </c:pt>
                <c:pt idx="32">
                  <c:v>477.47247299999998</c:v>
                </c:pt>
                <c:pt idx="33">
                  <c:v>477.68557700000002</c:v>
                </c:pt>
                <c:pt idx="34">
                  <c:v>477.62</c:v>
                </c:pt>
                <c:pt idx="35">
                  <c:v>477.60674999999998</c:v>
                </c:pt>
                <c:pt idx="36">
                  <c:v>477.57965100000001</c:v>
                </c:pt>
                <c:pt idx="37">
                  <c:v>477.30163599999997</c:v>
                </c:pt>
                <c:pt idx="38">
                  <c:v>420.67587300000002</c:v>
                </c:pt>
                <c:pt idx="39">
                  <c:v>420.37155200000001</c:v>
                </c:pt>
                <c:pt idx="40">
                  <c:v>420.18331899999998</c:v>
                </c:pt>
                <c:pt idx="41">
                  <c:v>421.82626299999998</c:v>
                </c:pt>
                <c:pt idx="42">
                  <c:v>420.52865600000001</c:v>
                </c:pt>
                <c:pt idx="43">
                  <c:v>417.02554300000003</c:v>
                </c:pt>
                <c:pt idx="44">
                  <c:v>420.71304300000003</c:v>
                </c:pt>
                <c:pt idx="45">
                  <c:v>420.24691799999999</c:v>
                </c:pt>
                <c:pt idx="46">
                  <c:v>420.39227299999999</c:v>
                </c:pt>
                <c:pt idx="47">
                  <c:v>422.22387700000002</c:v>
                </c:pt>
                <c:pt idx="48">
                  <c:v>422.59817500000003</c:v>
                </c:pt>
                <c:pt idx="49">
                  <c:v>422.55703699999998</c:v>
                </c:pt>
                <c:pt idx="50">
                  <c:v>421.78784200000001</c:v>
                </c:pt>
                <c:pt idx="51">
                  <c:v>421.81835899999999</c:v>
                </c:pt>
                <c:pt idx="52">
                  <c:v>422.33712800000001</c:v>
                </c:pt>
                <c:pt idx="53">
                  <c:v>421.88382000000001</c:v>
                </c:pt>
                <c:pt idx="54">
                  <c:v>422.34072900000001</c:v>
                </c:pt>
                <c:pt idx="55">
                  <c:v>421.98559599999999</c:v>
                </c:pt>
                <c:pt idx="56">
                  <c:v>369.17770400000001</c:v>
                </c:pt>
                <c:pt idx="57">
                  <c:v>369.17706299999998</c:v>
                </c:pt>
                <c:pt idx="58">
                  <c:v>369.21838400000001</c:v>
                </c:pt>
                <c:pt idx="59">
                  <c:v>369.37191799999999</c:v>
                </c:pt>
                <c:pt idx="60">
                  <c:v>369.169464</c:v>
                </c:pt>
                <c:pt idx="61">
                  <c:v>369.35613999999998</c:v>
                </c:pt>
                <c:pt idx="62">
                  <c:v>368.95779399999998</c:v>
                </c:pt>
                <c:pt idx="63">
                  <c:v>369.00387599999999</c:v>
                </c:pt>
                <c:pt idx="64">
                  <c:v>422.50793499999997</c:v>
                </c:pt>
                <c:pt idx="65">
                  <c:v>422.218658</c:v>
                </c:pt>
                <c:pt idx="66">
                  <c:v>422.336456</c:v>
                </c:pt>
                <c:pt idx="67">
                  <c:v>422.88034099999999</c:v>
                </c:pt>
                <c:pt idx="68">
                  <c:v>422.89410400000003</c:v>
                </c:pt>
                <c:pt idx="69">
                  <c:v>421.94030800000002</c:v>
                </c:pt>
                <c:pt idx="70">
                  <c:v>422.03582799999998</c:v>
                </c:pt>
                <c:pt idx="71">
                  <c:v>421.796875</c:v>
                </c:pt>
                <c:pt idx="72">
                  <c:v>421.874146</c:v>
                </c:pt>
                <c:pt idx="73">
                  <c:v>311.99191300000001</c:v>
                </c:pt>
                <c:pt idx="74">
                  <c:v>311.78012100000001</c:v>
                </c:pt>
                <c:pt idx="75">
                  <c:v>311.89453099999997</c:v>
                </c:pt>
                <c:pt idx="76">
                  <c:v>312.06545999999997</c:v>
                </c:pt>
                <c:pt idx="77">
                  <c:v>312.078979</c:v>
                </c:pt>
                <c:pt idx="78">
                  <c:v>311.45568800000001</c:v>
                </c:pt>
                <c:pt idx="79">
                  <c:v>311.573059</c:v>
                </c:pt>
                <c:pt idx="80">
                  <c:v>311.21933000000001</c:v>
                </c:pt>
                <c:pt idx="81">
                  <c:v>311.36541699999998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991624"/>
        <c:axId val="471167704"/>
      </c:scatterChart>
      <c:valAx>
        <c:axId val="480991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ARTEC (ml)</a:t>
                </a:r>
              </a:p>
            </c:rich>
          </c:tx>
          <c:layout>
            <c:manualLayout>
              <c:xMode val="edge"/>
              <c:yMode val="edge"/>
              <c:x val="0.45840161803071694"/>
              <c:y val="0.913607305936073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71167704"/>
        <c:crosses val="autoZero"/>
        <c:crossBetween val="midCat"/>
      </c:valAx>
      <c:valAx>
        <c:axId val="471167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ROMER (ml)</a:t>
                </a:r>
              </a:p>
            </c:rich>
          </c:tx>
          <c:layout>
            <c:manualLayout>
              <c:xMode val="edge"/>
              <c:yMode val="edge"/>
              <c:x val="2.3954658062749885E-2"/>
              <c:y val="0.315759393089562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80991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 10 models contours'!$F$2:$F$83</c:f>
              <c:numCache>
                <c:formatCode>General</c:formatCode>
                <c:ptCount val="82"/>
                <c:pt idx="0">
                  <c:v>535.26452599999993</c:v>
                </c:pt>
                <c:pt idx="1">
                  <c:v>534.69741799999997</c:v>
                </c:pt>
                <c:pt idx="2">
                  <c:v>534.34735150000006</c:v>
                </c:pt>
                <c:pt idx="3">
                  <c:v>536.33056650000003</c:v>
                </c:pt>
                <c:pt idx="4">
                  <c:v>535.82635499999992</c:v>
                </c:pt>
                <c:pt idx="5">
                  <c:v>535.04162599999995</c:v>
                </c:pt>
                <c:pt idx="6">
                  <c:v>536.89907850000009</c:v>
                </c:pt>
                <c:pt idx="7">
                  <c:v>447.16914099999997</c:v>
                </c:pt>
                <c:pt idx="8">
                  <c:v>445.05987549999998</c:v>
                </c:pt>
                <c:pt idx="9">
                  <c:v>447.34477199999998</c:v>
                </c:pt>
                <c:pt idx="10">
                  <c:v>447.52081299999998</c:v>
                </c:pt>
                <c:pt idx="11">
                  <c:v>447.72714250000001</c:v>
                </c:pt>
                <c:pt idx="12">
                  <c:v>447.49702450000001</c:v>
                </c:pt>
                <c:pt idx="13">
                  <c:v>447.99983199999997</c:v>
                </c:pt>
                <c:pt idx="14">
                  <c:v>398.10249299999998</c:v>
                </c:pt>
                <c:pt idx="15">
                  <c:v>398.94873050000001</c:v>
                </c:pt>
                <c:pt idx="16">
                  <c:v>398.47621149999998</c:v>
                </c:pt>
                <c:pt idx="17">
                  <c:v>397.71380599999998</c:v>
                </c:pt>
                <c:pt idx="18">
                  <c:v>397.716568</c:v>
                </c:pt>
                <c:pt idx="19">
                  <c:v>398.22705050000002</c:v>
                </c:pt>
                <c:pt idx="20">
                  <c:v>398.40885900000001</c:v>
                </c:pt>
                <c:pt idx="21">
                  <c:v>398.31593299999997</c:v>
                </c:pt>
                <c:pt idx="22">
                  <c:v>562.70565800000008</c:v>
                </c:pt>
                <c:pt idx="23">
                  <c:v>561.09732050000002</c:v>
                </c:pt>
                <c:pt idx="24">
                  <c:v>560.61990400000002</c:v>
                </c:pt>
                <c:pt idx="25">
                  <c:v>560.55816649999997</c:v>
                </c:pt>
                <c:pt idx="26">
                  <c:v>561.3938905</c:v>
                </c:pt>
                <c:pt idx="27">
                  <c:v>559.87335199999995</c:v>
                </c:pt>
                <c:pt idx="28">
                  <c:v>559.57559250000008</c:v>
                </c:pt>
                <c:pt idx="29">
                  <c:v>561.09075949999999</c:v>
                </c:pt>
                <c:pt idx="30">
                  <c:v>477.5941315</c:v>
                </c:pt>
                <c:pt idx="31">
                  <c:v>477.92759699999999</c:v>
                </c:pt>
                <c:pt idx="32">
                  <c:v>478.21404999999999</c:v>
                </c:pt>
                <c:pt idx="33">
                  <c:v>477.54591349999998</c:v>
                </c:pt>
                <c:pt idx="34">
                  <c:v>477.8031335</c:v>
                </c:pt>
                <c:pt idx="35">
                  <c:v>477.60256949999996</c:v>
                </c:pt>
                <c:pt idx="36">
                  <c:v>477.61874399999999</c:v>
                </c:pt>
                <c:pt idx="37">
                  <c:v>477.50967400000002</c:v>
                </c:pt>
                <c:pt idx="38">
                  <c:v>421.00959799999998</c:v>
                </c:pt>
                <c:pt idx="39">
                  <c:v>420.64866649999999</c:v>
                </c:pt>
                <c:pt idx="40">
                  <c:v>420.91868599999998</c:v>
                </c:pt>
                <c:pt idx="41">
                  <c:v>421.37588499999998</c:v>
                </c:pt>
                <c:pt idx="42">
                  <c:v>420.36943050000002</c:v>
                </c:pt>
                <c:pt idx="43">
                  <c:v>418.70304850000002</c:v>
                </c:pt>
                <c:pt idx="44">
                  <c:v>420.868988</c:v>
                </c:pt>
                <c:pt idx="45">
                  <c:v>420.6641085</c:v>
                </c:pt>
                <c:pt idx="46">
                  <c:v>420.577652</c:v>
                </c:pt>
                <c:pt idx="47">
                  <c:v>422.50988749999999</c:v>
                </c:pt>
                <c:pt idx="48">
                  <c:v>422.71948250000003</c:v>
                </c:pt>
                <c:pt idx="49">
                  <c:v>422.84234600000002</c:v>
                </c:pt>
                <c:pt idx="50">
                  <c:v>422.18489099999999</c:v>
                </c:pt>
                <c:pt idx="51">
                  <c:v>422.18588249999999</c:v>
                </c:pt>
                <c:pt idx="52">
                  <c:v>422.49623099999997</c:v>
                </c:pt>
                <c:pt idx="53">
                  <c:v>422.59948750000001</c:v>
                </c:pt>
                <c:pt idx="54">
                  <c:v>422.47010799999998</c:v>
                </c:pt>
                <c:pt idx="55">
                  <c:v>422.46598849999998</c:v>
                </c:pt>
                <c:pt idx="56">
                  <c:v>369.54954550000002</c:v>
                </c:pt>
                <c:pt idx="57">
                  <c:v>369.51768500000003</c:v>
                </c:pt>
                <c:pt idx="58">
                  <c:v>369.43837000000002</c:v>
                </c:pt>
                <c:pt idx="59">
                  <c:v>369.41209449999997</c:v>
                </c:pt>
                <c:pt idx="60">
                  <c:v>369.38980100000003</c:v>
                </c:pt>
                <c:pt idx="61">
                  <c:v>369.58445749999998</c:v>
                </c:pt>
                <c:pt idx="62">
                  <c:v>369.2660065</c:v>
                </c:pt>
                <c:pt idx="63">
                  <c:v>369.2280275</c:v>
                </c:pt>
                <c:pt idx="64">
                  <c:v>422.78044149999999</c:v>
                </c:pt>
                <c:pt idx="65">
                  <c:v>422.83996550000001</c:v>
                </c:pt>
                <c:pt idx="66">
                  <c:v>422.895691</c:v>
                </c:pt>
                <c:pt idx="67">
                  <c:v>422.89984149999998</c:v>
                </c:pt>
                <c:pt idx="68">
                  <c:v>422.93879700000002</c:v>
                </c:pt>
                <c:pt idx="69">
                  <c:v>422.56805450000002</c:v>
                </c:pt>
                <c:pt idx="70">
                  <c:v>422.56390399999998</c:v>
                </c:pt>
                <c:pt idx="71">
                  <c:v>422.34443650000003</c:v>
                </c:pt>
                <c:pt idx="72">
                  <c:v>422.30166650000001</c:v>
                </c:pt>
                <c:pt idx="73">
                  <c:v>312.35449249999999</c:v>
                </c:pt>
                <c:pt idx="74">
                  <c:v>312.36422749999997</c:v>
                </c:pt>
                <c:pt idx="75">
                  <c:v>312.288208</c:v>
                </c:pt>
                <c:pt idx="76">
                  <c:v>312.04789699999998</c:v>
                </c:pt>
                <c:pt idx="77">
                  <c:v>312.24487299999998</c:v>
                </c:pt>
                <c:pt idx="78">
                  <c:v>311.95478800000001</c:v>
                </c:pt>
                <c:pt idx="79">
                  <c:v>312.50624099999999</c:v>
                </c:pt>
                <c:pt idx="80">
                  <c:v>312.24395749999996</c:v>
                </c:pt>
                <c:pt idx="81">
                  <c:v>312.10125700000003</c:v>
                </c:pt>
              </c:numCache>
            </c:numRef>
          </c:xVal>
          <c:yVal>
            <c:numRef>
              <c:f>' 10 models contours'!$E$2:$E$83</c:f>
              <c:numCache>
                <c:formatCode>General</c:formatCode>
                <c:ptCount val="82"/>
                <c:pt idx="0">
                  <c:v>0.65600600000004761</c:v>
                </c:pt>
                <c:pt idx="1">
                  <c:v>0.6370239999999967</c:v>
                </c:pt>
                <c:pt idx="2">
                  <c:v>1.5381000000047607E-2</c:v>
                </c:pt>
                <c:pt idx="3">
                  <c:v>-3.1715090000000146</c:v>
                </c:pt>
                <c:pt idx="4">
                  <c:v>-1.906372000000033</c:v>
                </c:pt>
                <c:pt idx="5">
                  <c:v>0.67614800000001196</c:v>
                </c:pt>
                <c:pt idx="6">
                  <c:v>-4.4060670000000073</c:v>
                </c:pt>
                <c:pt idx="7">
                  <c:v>-2.4217179999999985</c:v>
                </c:pt>
                <c:pt idx="8">
                  <c:v>0.95239299999997229</c:v>
                </c:pt>
                <c:pt idx="9">
                  <c:v>-1.6654359999999997</c:v>
                </c:pt>
                <c:pt idx="10">
                  <c:v>-1.7278440000000046</c:v>
                </c:pt>
                <c:pt idx="11">
                  <c:v>-2.7122190000000046</c:v>
                </c:pt>
                <c:pt idx="12">
                  <c:v>-2.3352350000000115</c:v>
                </c:pt>
                <c:pt idx="13">
                  <c:v>-1.7760320000000434</c:v>
                </c:pt>
                <c:pt idx="14">
                  <c:v>-1.7773740000000089</c:v>
                </c:pt>
                <c:pt idx="15">
                  <c:v>-0.20202699999998686</c:v>
                </c:pt>
                <c:pt idx="16">
                  <c:v>-1.8569650000000024</c:v>
                </c:pt>
                <c:pt idx="17">
                  <c:v>-0.59667999999999211</c:v>
                </c:pt>
                <c:pt idx="18">
                  <c:v>-1.3585520000000315</c:v>
                </c:pt>
                <c:pt idx="19">
                  <c:v>-1.5111689999999953</c:v>
                </c:pt>
                <c:pt idx="20">
                  <c:v>-1.7222600000000057</c:v>
                </c:pt>
                <c:pt idx="21">
                  <c:v>-2.5047300000000519</c:v>
                </c:pt>
                <c:pt idx="22">
                  <c:v>-3.6500859999999875</c:v>
                </c:pt>
                <c:pt idx="23">
                  <c:v>1.1276249999999663</c:v>
                </c:pt>
                <c:pt idx="24">
                  <c:v>1.126891999999998</c:v>
                </c:pt>
                <c:pt idx="25">
                  <c:v>-1.8499749999999722</c:v>
                </c:pt>
                <c:pt idx="26">
                  <c:v>-2.3324589999999716</c:v>
                </c:pt>
                <c:pt idx="27">
                  <c:v>-0.99963400000001457</c:v>
                </c:pt>
                <c:pt idx="28">
                  <c:v>-0.77081299999997555</c:v>
                </c:pt>
                <c:pt idx="29">
                  <c:v>-2.2858889999999974</c:v>
                </c:pt>
                <c:pt idx="30">
                  <c:v>0.17666699999995217</c:v>
                </c:pt>
                <c:pt idx="31">
                  <c:v>0.82486000000000104</c:v>
                </c:pt>
                <c:pt idx="32">
                  <c:v>1.4831540000000132</c:v>
                </c:pt>
                <c:pt idx="33">
                  <c:v>-0.27932700000002342</c:v>
                </c:pt>
                <c:pt idx="34">
                  <c:v>0.36626699999999346</c:v>
                </c:pt>
                <c:pt idx="35">
                  <c:v>-8.3609999999794127E-3</c:v>
                </c:pt>
                <c:pt idx="36">
                  <c:v>7.8185999999959677E-2</c:v>
                </c:pt>
                <c:pt idx="37">
                  <c:v>0.41607600000003231</c:v>
                </c:pt>
                <c:pt idx="38">
                  <c:v>0.6674499999999739</c:v>
                </c:pt>
                <c:pt idx="39">
                  <c:v>0.55422899999996389</c:v>
                </c:pt>
                <c:pt idx="40">
                  <c:v>1.4707339999999931</c:v>
                </c:pt>
                <c:pt idx="41">
                  <c:v>-0.90075600000000122</c:v>
                </c:pt>
                <c:pt idx="42">
                  <c:v>-0.31845100000003868</c:v>
                </c:pt>
                <c:pt idx="43">
                  <c:v>3.3550109999999904</c:v>
                </c:pt>
                <c:pt idx="44">
                  <c:v>0.31188999999994849</c:v>
                </c:pt>
                <c:pt idx="45">
                  <c:v>0.83438100000000759</c:v>
                </c:pt>
                <c:pt idx="46">
                  <c:v>0.37075800000002346</c:v>
                </c:pt>
                <c:pt idx="47">
                  <c:v>0.57202100000000655</c:v>
                </c:pt>
                <c:pt idx="48">
                  <c:v>0.24261500000000069</c:v>
                </c:pt>
                <c:pt idx="49">
                  <c:v>0.57061800000002449</c:v>
                </c:pt>
                <c:pt idx="50">
                  <c:v>0.79409799999996267</c:v>
                </c:pt>
                <c:pt idx="51">
                  <c:v>0.73504700000000867</c:v>
                </c:pt>
                <c:pt idx="52">
                  <c:v>0.31820599999997512</c:v>
                </c:pt>
                <c:pt idx="53">
                  <c:v>1.43133499999999</c:v>
                </c:pt>
                <c:pt idx="54">
                  <c:v>0.25875800000000027</c:v>
                </c:pt>
                <c:pt idx="55">
                  <c:v>0.96078499999998712</c:v>
                </c:pt>
                <c:pt idx="56">
                  <c:v>0.74368299999997589</c:v>
                </c:pt>
                <c:pt idx="57">
                  <c:v>0.68124400000004925</c:v>
                </c:pt>
                <c:pt idx="58">
                  <c:v>0.43997200000001158</c:v>
                </c:pt>
                <c:pt idx="59">
                  <c:v>8.0353000000002339E-2</c:v>
                </c:pt>
                <c:pt idx="60">
                  <c:v>0.44067400000000134</c:v>
                </c:pt>
                <c:pt idx="61">
                  <c:v>0.45663500000000568</c:v>
                </c:pt>
                <c:pt idx="62">
                  <c:v>0.61642500000004929</c:v>
                </c:pt>
                <c:pt idx="63">
                  <c:v>0.44830300000000989</c:v>
                </c:pt>
                <c:pt idx="64">
                  <c:v>0.54501300000003994</c:v>
                </c:pt>
                <c:pt idx="65">
                  <c:v>1.2426150000000007</c:v>
                </c:pt>
                <c:pt idx="66">
                  <c:v>1.1184700000000021</c:v>
                </c:pt>
                <c:pt idx="67">
                  <c:v>3.9000999999984742E-2</c:v>
                </c:pt>
                <c:pt idx="68">
                  <c:v>8.9385999999990418E-2</c:v>
                </c:pt>
                <c:pt idx="69">
                  <c:v>1.2554930000000013</c:v>
                </c:pt>
                <c:pt idx="70">
                  <c:v>1.0561519999999973</c:v>
                </c:pt>
                <c:pt idx="71">
                  <c:v>1.095123000000001</c:v>
                </c:pt>
                <c:pt idx="72">
                  <c:v>0.85504100000002836</c:v>
                </c:pt>
                <c:pt idx="73">
                  <c:v>0.72515899999996236</c:v>
                </c:pt>
                <c:pt idx="74">
                  <c:v>1.1682129999999802</c:v>
                </c:pt>
                <c:pt idx="75">
                  <c:v>0.78735400000005029</c:v>
                </c:pt>
                <c:pt idx="76">
                  <c:v>-3.5125999999991109E-2</c:v>
                </c:pt>
                <c:pt idx="77">
                  <c:v>0.33178800000001729</c:v>
                </c:pt>
                <c:pt idx="78">
                  <c:v>0.99819999999999709</c:v>
                </c:pt>
                <c:pt idx="79">
                  <c:v>1.8663639999999759</c:v>
                </c:pt>
                <c:pt idx="80">
                  <c:v>2.0492549999999596</c:v>
                </c:pt>
                <c:pt idx="81">
                  <c:v>1.4716800000000489</c:v>
                </c:pt>
              </c:numCache>
            </c:numRef>
          </c:yVal>
          <c:smooth val="0"/>
        </c:ser>
        <c:ser>
          <c:idx val="3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 contours'!$F$2:$F$83</c:f>
              <c:numCache>
                <c:formatCode>General</c:formatCode>
                <c:ptCount val="82"/>
                <c:pt idx="0">
                  <c:v>535.26452599999993</c:v>
                </c:pt>
                <c:pt idx="1">
                  <c:v>534.69741799999997</c:v>
                </c:pt>
                <c:pt idx="2">
                  <c:v>534.34735150000006</c:v>
                </c:pt>
                <c:pt idx="3">
                  <c:v>536.33056650000003</c:v>
                </c:pt>
                <c:pt idx="4">
                  <c:v>535.82635499999992</c:v>
                </c:pt>
                <c:pt idx="5">
                  <c:v>535.04162599999995</c:v>
                </c:pt>
                <c:pt idx="6">
                  <c:v>536.89907850000009</c:v>
                </c:pt>
                <c:pt idx="7">
                  <c:v>447.16914099999997</c:v>
                </c:pt>
                <c:pt idx="8">
                  <c:v>445.05987549999998</c:v>
                </c:pt>
                <c:pt idx="9">
                  <c:v>447.34477199999998</c:v>
                </c:pt>
                <c:pt idx="10">
                  <c:v>447.52081299999998</c:v>
                </c:pt>
                <c:pt idx="11">
                  <c:v>447.72714250000001</c:v>
                </c:pt>
                <c:pt idx="12">
                  <c:v>447.49702450000001</c:v>
                </c:pt>
                <c:pt idx="13">
                  <c:v>447.99983199999997</c:v>
                </c:pt>
                <c:pt idx="14">
                  <c:v>398.10249299999998</c:v>
                </c:pt>
                <c:pt idx="15">
                  <c:v>398.94873050000001</c:v>
                </c:pt>
                <c:pt idx="16">
                  <c:v>398.47621149999998</c:v>
                </c:pt>
                <c:pt idx="17">
                  <c:v>397.71380599999998</c:v>
                </c:pt>
                <c:pt idx="18">
                  <c:v>397.716568</c:v>
                </c:pt>
                <c:pt idx="19">
                  <c:v>398.22705050000002</c:v>
                </c:pt>
                <c:pt idx="20">
                  <c:v>398.40885900000001</c:v>
                </c:pt>
                <c:pt idx="21">
                  <c:v>398.31593299999997</c:v>
                </c:pt>
                <c:pt idx="22">
                  <c:v>562.70565800000008</c:v>
                </c:pt>
                <c:pt idx="23">
                  <c:v>561.09732050000002</c:v>
                </c:pt>
                <c:pt idx="24">
                  <c:v>560.61990400000002</c:v>
                </c:pt>
                <c:pt idx="25">
                  <c:v>560.55816649999997</c:v>
                </c:pt>
                <c:pt idx="26">
                  <c:v>561.3938905</c:v>
                </c:pt>
                <c:pt idx="27">
                  <c:v>559.87335199999995</c:v>
                </c:pt>
                <c:pt idx="28">
                  <c:v>559.57559250000008</c:v>
                </c:pt>
                <c:pt idx="29">
                  <c:v>561.09075949999999</c:v>
                </c:pt>
                <c:pt idx="30">
                  <c:v>477.5941315</c:v>
                </c:pt>
                <c:pt idx="31">
                  <c:v>477.92759699999999</c:v>
                </c:pt>
                <c:pt idx="32">
                  <c:v>478.21404999999999</c:v>
                </c:pt>
                <c:pt idx="33">
                  <c:v>477.54591349999998</c:v>
                </c:pt>
                <c:pt idx="34">
                  <c:v>477.8031335</c:v>
                </c:pt>
                <c:pt idx="35">
                  <c:v>477.60256949999996</c:v>
                </c:pt>
                <c:pt idx="36">
                  <c:v>477.61874399999999</c:v>
                </c:pt>
                <c:pt idx="37">
                  <c:v>477.50967400000002</c:v>
                </c:pt>
                <c:pt idx="38">
                  <c:v>421.00959799999998</c:v>
                </c:pt>
                <c:pt idx="39">
                  <c:v>420.64866649999999</c:v>
                </c:pt>
                <c:pt idx="40">
                  <c:v>420.91868599999998</c:v>
                </c:pt>
                <c:pt idx="41">
                  <c:v>421.37588499999998</c:v>
                </c:pt>
                <c:pt idx="42">
                  <c:v>420.36943050000002</c:v>
                </c:pt>
                <c:pt idx="43">
                  <c:v>418.70304850000002</c:v>
                </c:pt>
                <c:pt idx="44">
                  <c:v>420.868988</c:v>
                </c:pt>
                <c:pt idx="45">
                  <c:v>420.6641085</c:v>
                </c:pt>
                <c:pt idx="46">
                  <c:v>420.577652</c:v>
                </c:pt>
                <c:pt idx="47">
                  <c:v>422.50988749999999</c:v>
                </c:pt>
                <c:pt idx="48">
                  <c:v>422.71948250000003</c:v>
                </c:pt>
                <c:pt idx="49">
                  <c:v>422.84234600000002</c:v>
                </c:pt>
                <c:pt idx="50">
                  <c:v>422.18489099999999</c:v>
                </c:pt>
                <c:pt idx="51">
                  <c:v>422.18588249999999</c:v>
                </c:pt>
                <c:pt idx="52">
                  <c:v>422.49623099999997</c:v>
                </c:pt>
                <c:pt idx="53">
                  <c:v>422.59948750000001</c:v>
                </c:pt>
                <c:pt idx="54">
                  <c:v>422.47010799999998</c:v>
                </c:pt>
                <c:pt idx="55">
                  <c:v>422.46598849999998</c:v>
                </c:pt>
                <c:pt idx="56">
                  <c:v>369.54954550000002</c:v>
                </c:pt>
                <c:pt idx="57">
                  <c:v>369.51768500000003</c:v>
                </c:pt>
                <c:pt idx="58">
                  <c:v>369.43837000000002</c:v>
                </c:pt>
                <c:pt idx="59">
                  <c:v>369.41209449999997</c:v>
                </c:pt>
                <c:pt idx="60">
                  <c:v>369.38980100000003</c:v>
                </c:pt>
                <c:pt idx="61">
                  <c:v>369.58445749999998</c:v>
                </c:pt>
                <c:pt idx="62">
                  <c:v>369.2660065</c:v>
                </c:pt>
                <c:pt idx="63">
                  <c:v>369.2280275</c:v>
                </c:pt>
                <c:pt idx="64">
                  <c:v>422.78044149999999</c:v>
                </c:pt>
                <c:pt idx="65">
                  <c:v>422.83996550000001</c:v>
                </c:pt>
                <c:pt idx="66">
                  <c:v>422.895691</c:v>
                </c:pt>
                <c:pt idx="67">
                  <c:v>422.89984149999998</c:v>
                </c:pt>
                <c:pt idx="68">
                  <c:v>422.93879700000002</c:v>
                </c:pt>
                <c:pt idx="69">
                  <c:v>422.56805450000002</c:v>
                </c:pt>
                <c:pt idx="70">
                  <c:v>422.56390399999998</c:v>
                </c:pt>
                <c:pt idx="71">
                  <c:v>422.34443650000003</c:v>
                </c:pt>
                <c:pt idx="72">
                  <c:v>422.30166650000001</c:v>
                </c:pt>
                <c:pt idx="73">
                  <c:v>312.35449249999999</c:v>
                </c:pt>
                <c:pt idx="74">
                  <c:v>312.36422749999997</c:v>
                </c:pt>
                <c:pt idx="75">
                  <c:v>312.288208</c:v>
                </c:pt>
                <c:pt idx="76">
                  <c:v>312.04789699999998</c:v>
                </c:pt>
                <c:pt idx="77">
                  <c:v>312.24487299999998</c:v>
                </c:pt>
                <c:pt idx="78">
                  <c:v>311.95478800000001</c:v>
                </c:pt>
                <c:pt idx="79">
                  <c:v>312.50624099999999</c:v>
                </c:pt>
                <c:pt idx="80">
                  <c:v>312.24395749999996</c:v>
                </c:pt>
                <c:pt idx="81">
                  <c:v>312.10125700000003</c:v>
                </c:pt>
              </c:numCache>
            </c:numRef>
          </c:xVal>
          <c:yVal>
            <c:numRef>
              <c:f>' 10 models contours'!$G$2:$G$83</c:f>
              <c:numCache>
                <c:formatCode>General</c:formatCode>
                <c:ptCount val="82"/>
                <c:pt idx="0">
                  <c:v>-2.829259253983369</c:v>
                </c:pt>
                <c:pt idx="1">
                  <c:v>-2.829259253983369</c:v>
                </c:pt>
                <c:pt idx="2">
                  <c:v>-2.829259253983369</c:v>
                </c:pt>
                <c:pt idx="3">
                  <c:v>-2.829259253983369</c:v>
                </c:pt>
                <c:pt idx="4">
                  <c:v>-2.829259253983369</c:v>
                </c:pt>
                <c:pt idx="5">
                  <c:v>-2.829259253983369</c:v>
                </c:pt>
                <c:pt idx="6">
                  <c:v>-2.829259253983369</c:v>
                </c:pt>
                <c:pt idx="7">
                  <c:v>-2.829259253983369</c:v>
                </c:pt>
                <c:pt idx="8">
                  <c:v>-2.829259253983369</c:v>
                </c:pt>
                <c:pt idx="9">
                  <c:v>-2.829259253983369</c:v>
                </c:pt>
                <c:pt idx="10">
                  <c:v>-2.829259253983369</c:v>
                </c:pt>
                <c:pt idx="11">
                  <c:v>-2.829259253983369</c:v>
                </c:pt>
                <c:pt idx="12">
                  <c:v>-2.829259253983369</c:v>
                </c:pt>
                <c:pt idx="13">
                  <c:v>-2.829259253983369</c:v>
                </c:pt>
                <c:pt idx="14">
                  <c:v>-2.829259253983369</c:v>
                </c:pt>
                <c:pt idx="15">
                  <c:v>-2.829259253983369</c:v>
                </c:pt>
                <c:pt idx="16">
                  <c:v>-2.829259253983369</c:v>
                </c:pt>
                <c:pt idx="17">
                  <c:v>-2.829259253983369</c:v>
                </c:pt>
                <c:pt idx="18">
                  <c:v>-2.829259253983369</c:v>
                </c:pt>
                <c:pt idx="19">
                  <c:v>-2.829259253983369</c:v>
                </c:pt>
                <c:pt idx="20">
                  <c:v>-2.829259253983369</c:v>
                </c:pt>
                <c:pt idx="21">
                  <c:v>-2.829259253983369</c:v>
                </c:pt>
                <c:pt idx="22">
                  <c:v>-2.829259253983369</c:v>
                </c:pt>
                <c:pt idx="23">
                  <c:v>-2.829259253983369</c:v>
                </c:pt>
                <c:pt idx="24">
                  <c:v>-2.829259253983369</c:v>
                </c:pt>
                <c:pt idx="25">
                  <c:v>-2.829259253983369</c:v>
                </c:pt>
                <c:pt idx="26">
                  <c:v>-2.829259253983369</c:v>
                </c:pt>
                <c:pt idx="27">
                  <c:v>-2.829259253983369</c:v>
                </c:pt>
                <c:pt idx="28">
                  <c:v>-2.829259253983369</c:v>
                </c:pt>
                <c:pt idx="29">
                  <c:v>-2.829259253983369</c:v>
                </c:pt>
                <c:pt idx="30">
                  <c:v>-2.829259253983369</c:v>
                </c:pt>
                <c:pt idx="31">
                  <c:v>-2.829259253983369</c:v>
                </c:pt>
                <c:pt idx="32">
                  <c:v>-2.829259253983369</c:v>
                </c:pt>
                <c:pt idx="33">
                  <c:v>-2.829259253983369</c:v>
                </c:pt>
                <c:pt idx="34">
                  <c:v>-2.829259253983369</c:v>
                </c:pt>
                <c:pt idx="35">
                  <c:v>-2.829259253983369</c:v>
                </c:pt>
                <c:pt idx="36">
                  <c:v>-2.829259253983369</c:v>
                </c:pt>
                <c:pt idx="37">
                  <c:v>-2.829259253983369</c:v>
                </c:pt>
                <c:pt idx="38">
                  <c:v>-2.829259253983369</c:v>
                </c:pt>
                <c:pt idx="39">
                  <c:v>-2.829259253983369</c:v>
                </c:pt>
                <c:pt idx="40">
                  <c:v>-2.829259253983369</c:v>
                </c:pt>
                <c:pt idx="41">
                  <c:v>-2.829259253983369</c:v>
                </c:pt>
                <c:pt idx="42">
                  <c:v>-2.829259253983369</c:v>
                </c:pt>
                <c:pt idx="43">
                  <c:v>-2.829259253983369</c:v>
                </c:pt>
                <c:pt idx="44">
                  <c:v>-2.829259253983369</c:v>
                </c:pt>
                <c:pt idx="45">
                  <c:v>-2.829259253983369</c:v>
                </c:pt>
                <c:pt idx="46">
                  <c:v>-2.829259253983369</c:v>
                </c:pt>
                <c:pt idx="47">
                  <c:v>-2.829259253983369</c:v>
                </c:pt>
                <c:pt idx="48">
                  <c:v>-2.829259253983369</c:v>
                </c:pt>
                <c:pt idx="49">
                  <c:v>-2.829259253983369</c:v>
                </c:pt>
                <c:pt idx="50">
                  <c:v>-2.829259253983369</c:v>
                </c:pt>
                <c:pt idx="51">
                  <c:v>-2.829259253983369</c:v>
                </c:pt>
                <c:pt idx="52">
                  <c:v>-2.829259253983369</c:v>
                </c:pt>
                <c:pt idx="53">
                  <c:v>-2.829259253983369</c:v>
                </c:pt>
                <c:pt idx="54">
                  <c:v>-2.829259253983369</c:v>
                </c:pt>
                <c:pt idx="55">
                  <c:v>-2.829259253983369</c:v>
                </c:pt>
                <c:pt idx="56">
                  <c:v>-2.829259253983369</c:v>
                </c:pt>
                <c:pt idx="57">
                  <c:v>-2.829259253983369</c:v>
                </c:pt>
                <c:pt idx="58">
                  <c:v>-2.829259253983369</c:v>
                </c:pt>
                <c:pt idx="59">
                  <c:v>-2.829259253983369</c:v>
                </c:pt>
                <c:pt idx="60">
                  <c:v>-2.829259253983369</c:v>
                </c:pt>
                <c:pt idx="61">
                  <c:v>-2.829259253983369</c:v>
                </c:pt>
                <c:pt idx="62">
                  <c:v>-2.829259253983369</c:v>
                </c:pt>
                <c:pt idx="63">
                  <c:v>-2.829259253983369</c:v>
                </c:pt>
                <c:pt idx="64">
                  <c:v>-2.829259253983369</c:v>
                </c:pt>
                <c:pt idx="65">
                  <c:v>-2.829259253983369</c:v>
                </c:pt>
                <c:pt idx="66">
                  <c:v>-2.829259253983369</c:v>
                </c:pt>
                <c:pt idx="67">
                  <c:v>-2.829259253983369</c:v>
                </c:pt>
                <c:pt idx="68">
                  <c:v>-2.829259253983369</c:v>
                </c:pt>
                <c:pt idx="69">
                  <c:v>-2.829259253983369</c:v>
                </c:pt>
                <c:pt idx="70">
                  <c:v>-2.829259253983369</c:v>
                </c:pt>
                <c:pt idx="71">
                  <c:v>-2.829259253983369</c:v>
                </c:pt>
                <c:pt idx="72">
                  <c:v>-2.829259253983369</c:v>
                </c:pt>
                <c:pt idx="73">
                  <c:v>-2.829259253983369</c:v>
                </c:pt>
                <c:pt idx="74">
                  <c:v>-2.829259253983369</c:v>
                </c:pt>
                <c:pt idx="75">
                  <c:v>-2.829259253983369</c:v>
                </c:pt>
                <c:pt idx="76">
                  <c:v>-2.829259253983369</c:v>
                </c:pt>
                <c:pt idx="77">
                  <c:v>-2.829259253983369</c:v>
                </c:pt>
                <c:pt idx="78">
                  <c:v>-2.829259253983369</c:v>
                </c:pt>
                <c:pt idx="79">
                  <c:v>-2.829259253983369</c:v>
                </c:pt>
                <c:pt idx="80">
                  <c:v>-2.829259253983369</c:v>
                </c:pt>
                <c:pt idx="81">
                  <c:v>-2.829259253983369</c:v>
                </c:pt>
              </c:numCache>
            </c:numRef>
          </c:yVal>
          <c:smooth val="0"/>
        </c:ser>
        <c:ser>
          <c:idx val="1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10 models contours'!$F$2:$F$83</c:f>
              <c:numCache>
                <c:formatCode>General</c:formatCode>
                <c:ptCount val="82"/>
                <c:pt idx="0">
                  <c:v>535.26452599999993</c:v>
                </c:pt>
                <c:pt idx="1">
                  <c:v>534.69741799999997</c:v>
                </c:pt>
                <c:pt idx="2">
                  <c:v>534.34735150000006</c:v>
                </c:pt>
                <c:pt idx="3">
                  <c:v>536.33056650000003</c:v>
                </c:pt>
                <c:pt idx="4">
                  <c:v>535.82635499999992</c:v>
                </c:pt>
                <c:pt idx="5">
                  <c:v>535.04162599999995</c:v>
                </c:pt>
                <c:pt idx="6">
                  <c:v>536.89907850000009</c:v>
                </c:pt>
                <c:pt idx="7">
                  <c:v>447.16914099999997</c:v>
                </c:pt>
                <c:pt idx="8">
                  <c:v>445.05987549999998</c:v>
                </c:pt>
                <c:pt idx="9">
                  <c:v>447.34477199999998</c:v>
                </c:pt>
                <c:pt idx="10">
                  <c:v>447.52081299999998</c:v>
                </c:pt>
                <c:pt idx="11">
                  <c:v>447.72714250000001</c:v>
                </c:pt>
                <c:pt idx="12">
                  <c:v>447.49702450000001</c:v>
                </c:pt>
                <c:pt idx="13">
                  <c:v>447.99983199999997</c:v>
                </c:pt>
                <c:pt idx="14">
                  <c:v>398.10249299999998</c:v>
                </c:pt>
                <c:pt idx="15">
                  <c:v>398.94873050000001</c:v>
                </c:pt>
                <c:pt idx="16">
                  <c:v>398.47621149999998</c:v>
                </c:pt>
                <c:pt idx="17">
                  <c:v>397.71380599999998</c:v>
                </c:pt>
                <c:pt idx="18">
                  <c:v>397.716568</c:v>
                </c:pt>
                <c:pt idx="19">
                  <c:v>398.22705050000002</c:v>
                </c:pt>
                <c:pt idx="20">
                  <c:v>398.40885900000001</c:v>
                </c:pt>
                <c:pt idx="21">
                  <c:v>398.31593299999997</c:v>
                </c:pt>
                <c:pt idx="22">
                  <c:v>562.70565800000008</c:v>
                </c:pt>
                <c:pt idx="23">
                  <c:v>561.09732050000002</c:v>
                </c:pt>
                <c:pt idx="24">
                  <c:v>560.61990400000002</c:v>
                </c:pt>
                <c:pt idx="25">
                  <c:v>560.55816649999997</c:v>
                </c:pt>
                <c:pt idx="26">
                  <c:v>561.3938905</c:v>
                </c:pt>
                <c:pt idx="27">
                  <c:v>559.87335199999995</c:v>
                </c:pt>
                <c:pt idx="28">
                  <c:v>559.57559250000008</c:v>
                </c:pt>
                <c:pt idx="29">
                  <c:v>561.09075949999999</c:v>
                </c:pt>
                <c:pt idx="30">
                  <c:v>477.5941315</c:v>
                </c:pt>
                <c:pt idx="31">
                  <c:v>477.92759699999999</c:v>
                </c:pt>
                <c:pt idx="32">
                  <c:v>478.21404999999999</c:v>
                </c:pt>
                <c:pt idx="33">
                  <c:v>477.54591349999998</c:v>
                </c:pt>
                <c:pt idx="34">
                  <c:v>477.8031335</c:v>
                </c:pt>
                <c:pt idx="35">
                  <c:v>477.60256949999996</c:v>
                </c:pt>
                <c:pt idx="36">
                  <c:v>477.61874399999999</c:v>
                </c:pt>
                <c:pt idx="37">
                  <c:v>477.50967400000002</c:v>
                </c:pt>
                <c:pt idx="38">
                  <c:v>421.00959799999998</c:v>
                </c:pt>
                <c:pt idx="39">
                  <c:v>420.64866649999999</c:v>
                </c:pt>
                <c:pt idx="40">
                  <c:v>420.91868599999998</c:v>
                </c:pt>
                <c:pt idx="41">
                  <c:v>421.37588499999998</c:v>
                </c:pt>
                <c:pt idx="42">
                  <c:v>420.36943050000002</c:v>
                </c:pt>
                <c:pt idx="43">
                  <c:v>418.70304850000002</c:v>
                </c:pt>
                <c:pt idx="44">
                  <c:v>420.868988</c:v>
                </c:pt>
                <c:pt idx="45">
                  <c:v>420.6641085</c:v>
                </c:pt>
                <c:pt idx="46">
                  <c:v>420.577652</c:v>
                </c:pt>
                <c:pt idx="47">
                  <c:v>422.50988749999999</c:v>
                </c:pt>
                <c:pt idx="48">
                  <c:v>422.71948250000003</c:v>
                </c:pt>
                <c:pt idx="49">
                  <c:v>422.84234600000002</c:v>
                </c:pt>
                <c:pt idx="50">
                  <c:v>422.18489099999999</c:v>
                </c:pt>
                <c:pt idx="51">
                  <c:v>422.18588249999999</c:v>
                </c:pt>
                <c:pt idx="52">
                  <c:v>422.49623099999997</c:v>
                </c:pt>
                <c:pt idx="53">
                  <c:v>422.59948750000001</c:v>
                </c:pt>
                <c:pt idx="54">
                  <c:v>422.47010799999998</c:v>
                </c:pt>
                <c:pt idx="55">
                  <c:v>422.46598849999998</c:v>
                </c:pt>
                <c:pt idx="56">
                  <c:v>369.54954550000002</c:v>
                </c:pt>
                <c:pt idx="57">
                  <c:v>369.51768500000003</c:v>
                </c:pt>
                <c:pt idx="58">
                  <c:v>369.43837000000002</c:v>
                </c:pt>
                <c:pt idx="59">
                  <c:v>369.41209449999997</c:v>
                </c:pt>
                <c:pt idx="60">
                  <c:v>369.38980100000003</c:v>
                </c:pt>
                <c:pt idx="61">
                  <c:v>369.58445749999998</c:v>
                </c:pt>
                <c:pt idx="62">
                  <c:v>369.2660065</c:v>
                </c:pt>
                <c:pt idx="63">
                  <c:v>369.2280275</c:v>
                </c:pt>
                <c:pt idx="64">
                  <c:v>422.78044149999999</c:v>
                </c:pt>
                <c:pt idx="65">
                  <c:v>422.83996550000001</c:v>
                </c:pt>
                <c:pt idx="66">
                  <c:v>422.895691</c:v>
                </c:pt>
                <c:pt idx="67">
                  <c:v>422.89984149999998</c:v>
                </c:pt>
                <c:pt idx="68">
                  <c:v>422.93879700000002</c:v>
                </c:pt>
                <c:pt idx="69">
                  <c:v>422.56805450000002</c:v>
                </c:pt>
                <c:pt idx="70">
                  <c:v>422.56390399999998</c:v>
                </c:pt>
                <c:pt idx="71">
                  <c:v>422.34443650000003</c:v>
                </c:pt>
                <c:pt idx="72">
                  <c:v>422.30166650000001</c:v>
                </c:pt>
                <c:pt idx="73">
                  <c:v>312.35449249999999</c:v>
                </c:pt>
                <c:pt idx="74">
                  <c:v>312.36422749999997</c:v>
                </c:pt>
                <c:pt idx="75">
                  <c:v>312.288208</c:v>
                </c:pt>
                <c:pt idx="76">
                  <c:v>312.04789699999998</c:v>
                </c:pt>
                <c:pt idx="77">
                  <c:v>312.24487299999998</c:v>
                </c:pt>
                <c:pt idx="78">
                  <c:v>311.95478800000001</c:v>
                </c:pt>
                <c:pt idx="79">
                  <c:v>312.50624099999999</c:v>
                </c:pt>
                <c:pt idx="80">
                  <c:v>312.24395749999996</c:v>
                </c:pt>
                <c:pt idx="81">
                  <c:v>312.10125700000003</c:v>
                </c:pt>
              </c:numCache>
            </c:numRef>
          </c:xVal>
          <c:yVal>
            <c:numRef>
              <c:f>' 10 models contours'!$H$2:$H$83</c:f>
              <c:numCache>
                <c:formatCode>General</c:formatCode>
                <c:ptCount val="82"/>
                <c:pt idx="0">
                  <c:v>2.7195798637394626</c:v>
                </c:pt>
                <c:pt idx="1">
                  <c:v>2.7195798637394626</c:v>
                </c:pt>
                <c:pt idx="2">
                  <c:v>2.7195798637394626</c:v>
                </c:pt>
                <c:pt idx="3">
                  <c:v>2.7195798637394626</c:v>
                </c:pt>
                <c:pt idx="4">
                  <c:v>2.7195798637394626</c:v>
                </c:pt>
                <c:pt idx="5">
                  <c:v>2.7195798637394626</c:v>
                </c:pt>
                <c:pt idx="6">
                  <c:v>2.7195798637394626</c:v>
                </c:pt>
                <c:pt idx="7">
                  <c:v>2.7195798637394626</c:v>
                </c:pt>
                <c:pt idx="8">
                  <c:v>2.7195798637394626</c:v>
                </c:pt>
                <c:pt idx="9">
                  <c:v>2.7195798637394626</c:v>
                </c:pt>
                <c:pt idx="10">
                  <c:v>2.7195798637394626</c:v>
                </c:pt>
                <c:pt idx="11">
                  <c:v>2.7195798637394626</c:v>
                </c:pt>
                <c:pt idx="12">
                  <c:v>2.7195798637394626</c:v>
                </c:pt>
                <c:pt idx="13">
                  <c:v>2.7195798637394626</c:v>
                </c:pt>
                <c:pt idx="14">
                  <c:v>2.7195798637394626</c:v>
                </c:pt>
                <c:pt idx="15">
                  <c:v>2.7195798637394626</c:v>
                </c:pt>
                <c:pt idx="16">
                  <c:v>2.7195798637394626</c:v>
                </c:pt>
                <c:pt idx="17">
                  <c:v>2.7195798637394626</c:v>
                </c:pt>
                <c:pt idx="18">
                  <c:v>2.7195798637394626</c:v>
                </c:pt>
                <c:pt idx="19">
                  <c:v>2.7195798637394626</c:v>
                </c:pt>
                <c:pt idx="20">
                  <c:v>2.7195798637394626</c:v>
                </c:pt>
                <c:pt idx="21">
                  <c:v>2.7195798637394626</c:v>
                </c:pt>
                <c:pt idx="22">
                  <c:v>2.7195798637394626</c:v>
                </c:pt>
                <c:pt idx="23">
                  <c:v>2.7195798637394626</c:v>
                </c:pt>
                <c:pt idx="24">
                  <c:v>2.7195798637394626</c:v>
                </c:pt>
                <c:pt idx="25">
                  <c:v>2.7195798637394626</c:v>
                </c:pt>
                <c:pt idx="26">
                  <c:v>2.7195798637394626</c:v>
                </c:pt>
                <c:pt idx="27">
                  <c:v>2.7195798637394626</c:v>
                </c:pt>
                <c:pt idx="28">
                  <c:v>2.7195798637394626</c:v>
                </c:pt>
                <c:pt idx="29">
                  <c:v>2.7195798637394626</c:v>
                </c:pt>
                <c:pt idx="30">
                  <c:v>2.7195798637394626</c:v>
                </c:pt>
                <c:pt idx="31">
                  <c:v>2.7195798637394626</c:v>
                </c:pt>
                <c:pt idx="32">
                  <c:v>2.7195798637394626</c:v>
                </c:pt>
                <c:pt idx="33">
                  <c:v>2.7195798637394626</c:v>
                </c:pt>
                <c:pt idx="34">
                  <c:v>2.7195798637394626</c:v>
                </c:pt>
                <c:pt idx="35">
                  <c:v>2.7195798637394626</c:v>
                </c:pt>
                <c:pt idx="36">
                  <c:v>2.7195798637394626</c:v>
                </c:pt>
                <c:pt idx="37">
                  <c:v>2.7195798637394626</c:v>
                </c:pt>
                <c:pt idx="38">
                  <c:v>2.7195798637394626</c:v>
                </c:pt>
                <c:pt idx="39">
                  <c:v>2.7195798637394626</c:v>
                </c:pt>
                <c:pt idx="40">
                  <c:v>2.7195798637394626</c:v>
                </c:pt>
                <c:pt idx="41">
                  <c:v>2.7195798637394626</c:v>
                </c:pt>
                <c:pt idx="42">
                  <c:v>2.7195798637394626</c:v>
                </c:pt>
                <c:pt idx="43">
                  <c:v>2.7195798637394626</c:v>
                </c:pt>
                <c:pt idx="44">
                  <c:v>2.7195798637394626</c:v>
                </c:pt>
                <c:pt idx="45">
                  <c:v>2.7195798637394626</c:v>
                </c:pt>
                <c:pt idx="46">
                  <c:v>2.7195798637394626</c:v>
                </c:pt>
                <c:pt idx="47">
                  <c:v>2.7195798637394626</c:v>
                </c:pt>
                <c:pt idx="48">
                  <c:v>2.7195798637394626</c:v>
                </c:pt>
                <c:pt idx="49">
                  <c:v>2.7195798637394626</c:v>
                </c:pt>
                <c:pt idx="50">
                  <c:v>2.7195798637394626</c:v>
                </c:pt>
                <c:pt idx="51">
                  <c:v>2.7195798637394626</c:v>
                </c:pt>
                <c:pt idx="52">
                  <c:v>2.7195798637394626</c:v>
                </c:pt>
                <c:pt idx="53">
                  <c:v>2.7195798637394626</c:v>
                </c:pt>
                <c:pt idx="54">
                  <c:v>2.7195798637394626</c:v>
                </c:pt>
                <c:pt idx="55">
                  <c:v>2.7195798637394626</c:v>
                </c:pt>
                <c:pt idx="56">
                  <c:v>2.7195798637394626</c:v>
                </c:pt>
                <c:pt idx="57">
                  <c:v>2.7195798637394626</c:v>
                </c:pt>
                <c:pt idx="58">
                  <c:v>2.7195798637394626</c:v>
                </c:pt>
                <c:pt idx="59">
                  <c:v>2.7195798637394626</c:v>
                </c:pt>
                <c:pt idx="60">
                  <c:v>2.7195798637394626</c:v>
                </c:pt>
                <c:pt idx="61">
                  <c:v>2.7195798637394626</c:v>
                </c:pt>
                <c:pt idx="62">
                  <c:v>2.7195798637394626</c:v>
                </c:pt>
                <c:pt idx="63">
                  <c:v>2.7195798637394626</c:v>
                </c:pt>
                <c:pt idx="64">
                  <c:v>2.7195798637394626</c:v>
                </c:pt>
                <c:pt idx="65">
                  <c:v>2.7195798637394626</c:v>
                </c:pt>
                <c:pt idx="66">
                  <c:v>2.7195798637394626</c:v>
                </c:pt>
                <c:pt idx="67">
                  <c:v>2.7195798637394626</c:v>
                </c:pt>
                <c:pt idx="68">
                  <c:v>2.7195798637394626</c:v>
                </c:pt>
                <c:pt idx="69">
                  <c:v>2.7195798637394626</c:v>
                </c:pt>
                <c:pt idx="70">
                  <c:v>2.7195798637394626</c:v>
                </c:pt>
                <c:pt idx="71">
                  <c:v>2.7195798637394626</c:v>
                </c:pt>
                <c:pt idx="72">
                  <c:v>2.7195798637394626</c:v>
                </c:pt>
                <c:pt idx="73">
                  <c:v>2.7195798637394626</c:v>
                </c:pt>
                <c:pt idx="74">
                  <c:v>2.7195798637394626</c:v>
                </c:pt>
                <c:pt idx="75">
                  <c:v>2.7195798637394626</c:v>
                </c:pt>
                <c:pt idx="76">
                  <c:v>2.7195798637394626</c:v>
                </c:pt>
                <c:pt idx="77">
                  <c:v>2.7195798637394626</c:v>
                </c:pt>
                <c:pt idx="78">
                  <c:v>2.7195798637394626</c:v>
                </c:pt>
                <c:pt idx="79">
                  <c:v>2.7195798637394626</c:v>
                </c:pt>
                <c:pt idx="80">
                  <c:v>2.7195798637394626</c:v>
                </c:pt>
                <c:pt idx="81">
                  <c:v>2.7195798637394626</c:v>
                </c:pt>
              </c:numCache>
            </c:numRef>
          </c:yVal>
          <c:smooth val="0"/>
        </c:ser>
        <c:ser>
          <c:idx val="0"/>
          <c:order val="3"/>
          <c:spPr>
            <a:ln w="12700">
              <a:solidFill>
                <a:schemeClr val="bg2">
                  <a:lumMod val="1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 10 models contours'!$F$2:$F$83</c:f>
              <c:numCache>
                <c:formatCode>General</c:formatCode>
                <c:ptCount val="82"/>
                <c:pt idx="0">
                  <c:v>535.26452599999993</c:v>
                </c:pt>
                <c:pt idx="1">
                  <c:v>534.69741799999997</c:v>
                </c:pt>
                <c:pt idx="2">
                  <c:v>534.34735150000006</c:v>
                </c:pt>
                <c:pt idx="3">
                  <c:v>536.33056650000003</c:v>
                </c:pt>
                <c:pt idx="4">
                  <c:v>535.82635499999992</c:v>
                </c:pt>
                <c:pt idx="5">
                  <c:v>535.04162599999995</c:v>
                </c:pt>
                <c:pt idx="6">
                  <c:v>536.89907850000009</c:v>
                </c:pt>
                <c:pt idx="7">
                  <c:v>447.16914099999997</c:v>
                </c:pt>
                <c:pt idx="8">
                  <c:v>445.05987549999998</c:v>
                </c:pt>
                <c:pt idx="9">
                  <c:v>447.34477199999998</c:v>
                </c:pt>
                <c:pt idx="10">
                  <c:v>447.52081299999998</c:v>
                </c:pt>
                <c:pt idx="11">
                  <c:v>447.72714250000001</c:v>
                </c:pt>
                <c:pt idx="12">
                  <c:v>447.49702450000001</c:v>
                </c:pt>
                <c:pt idx="13">
                  <c:v>447.99983199999997</c:v>
                </c:pt>
                <c:pt idx="14">
                  <c:v>398.10249299999998</c:v>
                </c:pt>
                <c:pt idx="15">
                  <c:v>398.94873050000001</c:v>
                </c:pt>
                <c:pt idx="16">
                  <c:v>398.47621149999998</c:v>
                </c:pt>
                <c:pt idx="17">
                  <c:v>397.71380599999998</c:v>
                </c:pt>
                <c:pt idx="18">
                  <c:v>397.716568</c:v>
                </c:pt>
                <c:pt idx="19">
                  <c:v>398.22705050000002</c:v>
                </c:pt>
                <c:pt idx="20">
                  <c:v>398.40885900000001</c:v>
                </c:pt>
                <c:pt idx="21">
                  <c:v>398.31593299999997</c:v>
                </c:pt>
                <c:pt idx="22">
                  <c:v>562.70565800000008</c:v>
                </c:pt>
                <c:pt idx="23">
                  <c:v>561.09732050000002</c:v>
                </c:pt>
                <c:pt idx="24">
                  <c:v>560.61990400000002</c:v>
                </c:pt>
                <c:pt idx="25">
                  <c:v>560.55816649999997</c:v>
                </c:pt>
                <c:pt idx="26">
                  <c:v>561.3938905</c:v>
                </c:pt>
                <c:pt idx="27">
                  <c:v>559.87335199999995</c:v>
                </c:pt>
                <c:pt idx="28">
                  <c:v>559.57559250000008</c:v>
                </c:pt>
                <c:pt idx="29">
                  <c:v>561.09075949999999</c:v>
                </c:pt>
                <c:pt idx="30">
                  <c:v>477.5941315</c:v>
                </c:pt>
                <c:pt idx="31">
                  <c:v>477.92759699999999</c:v>
                </c:pt>
                <c:pt idx="32">
                  <c:v>478.21404999999999</c:v>
                </c:pt>
                <c:pt idx="33">
                  <c:v>477.54591349999998</c:v>
                </c:pt>
                <c:pt idx="34">
                  <c:v>477.8031335</c:v>
                </c:pt>
                <c:pt idx="35">
                  <c:v>477.60256949999996</c:v>
                </c:pt>
                <c:pt idx="36">
                  <c:v>477.61874399999999</c:v>
                </c:pt>
                <c:pt idx="37">
                  <c:v>477.50967400000002</c:v>
                </c:pt>
                <c:pt idx="38">
                  <c:v>421.00959799999998</c:v>
                </c:pt>
                <c:pt idx="39">
                  <c:v>420.64866649999999</c:v>
                </c:pt>
                <c:pt idx="40">
                  <c:v>420.91868599999998</c:v>
                </c:pt>
                <c:pt idx="41">
                  <c:v>421.37588499999998</c:v>
                </c:pt>
                <c:pt idx="42">
                  <c:v>420.36943050000002</c:v>
                </c:pt>
                <c:pt idx="43">
                  <c:v>418.70304850000002</c:v>
                </c:pt>
                <c:pt idx="44">
                  <c:v>420.868988</c:v>
                </c:pt>
                <c:pt idx="45">
                  <c:v>420.6641085</c:v>
                </c:pt>
                <c:pt idx="46">
                  <c:v>420.577652</c:v>
                </c:pt>
                <c:pt idx="47">
                  <c:v>422.50988749999999</c:v>
                </c:pt>
                <c:pt idx="48">
                  <c:v>422.71948250000003</c:v>
                </c:pt>
                <c:pt idx="49">
                  <c:v>422.84234600000002</c:v>
                </c:pt>
                <c:pt idx="50">
                  <c:v>422.18489099999999</c:v>
                </c:pt>
                <c:pt idx="51">
                  <c:v>422.18588249999999</c:v>
                </c:pt>
                <c:pt idx="52">
                  <c:v>422.49623099999997</c:v>
                </c:pt>
                <c:pt idx="53">
                  <c:v>422.59948750000001</c:v>
                </c:pt>
                <c:pt idx="54">
                  <c:v>422.47010799999998</c:v>
                </c:pt>
                <c:pt idx="55">
                  <c:v>422.46598849999998</c:v>
                </c:pt>
                <c:pt idx="56">
                  <c:v>369.54954550000002</c:v>
                </c:pt>
                <c:pt idx="57">
                  <c:v>369.51768500000003</c:v>
                </c:pt>
                <c:pt idx="58">
                  <c:v>369.43837000000002</c:v>
                </c:pt>
                <c:pt idx="59">
                  <c:v>369.41209449999997</c:v>
                </c:pt>
                <c:pt idx="60">
                  <c:v>369.38980100000003</c:v>
                </c:pt>
                <c:pt idx="61">
                  <c:v>369.58445749999998</c:v>
                </c:pt>
                <c:pt idx="62">
                  <c:v>369.2660065</c:v>
                </c:pt>
                <c:pt idx="63">
                  <c:v>369.2280275</c:v>
                </c:pt>
                <c:pt idx="64">
                  <c:v>422.78044149999999</c:v>
                </c:pt>
                <c:pt idx="65">
                  <c:v>422.83996550000001</c:v>
                </c:pt>
                <c:pt idx="66">
                  <c:v>422.895691</c:v>
                </c:pt>
                <c:pt idx="67">
                  <c:v>422.89984149999998</c:v>
                </c:pt>
                <c:pt idx="68">
                  <c:v>422.93879700000002</c:v>
                </c:pt>
                <c:pt idx="69">
                  <c:v>422.56805450000002</c:v>
                </c:pt>
                <c:pt idx="70">
                  <c:v>422.56390399999998</c:v>
                </c:pt>
                <c:pt idx="71">
                  <c:v>422.34443650000003</c:v>
                </c:pt>
                <c:pt idx="72">
                  <c:v>422.30166650000001</c:v>
                </c:pt>
                <c:pt idx="73">
                  <c:v>312.35449249999999</c:v>
                </c:pt>
                <c:pt idx="74">
                  <c:v>312.36422749999997</c:v>
                </c:pt>
                <c:pt idx="75">
                  <c:v>312.288208</c:v>
                </c:pt>
                <c:pt idx="76">
                  <c:v>312.04789699999998</c:v>
                </c:pt>
                <c:pt idx="77">
                  <c:v>312.24487299999998</c:v>
                </c:pt>
                <c:pt idx="78">
                  <c:v>311.95478800000001</c:v>
                </c:pt>
                <c:pt idx="79">
                  <c:v>312.50624099999999</c:v>
                </c:pt>
                <c:pt idx="80">
                  <c:v>312.24395749999996</c:v>
                </c:pt>
                <c:pt idx="81">
                  <c:v>312.10125700000003</c:v>
                </c:pt>
              </c:numCache>
            </c:numRef>
          </c:xVal>
          <c:yVal>
            <c:numRef>
              <c:f>' 10 models contours'!$I$2:$I$83</c:f>
              <c:numCache>
                <c:formatCode>General</c:formatCode>
                <c:ptCount val="82"/>
                <c:pt idx="0">
                  <c:v>-5.483969512195308E-2</c:v>
                </c:pt>
                <c:pt idx="1">
                  <c:v>-5.483969512195308E-2</c:v>
                </c:pt>
                <c:pt idx="2">
                  <c:v>-5.483969512195308E-2</c:v>
                </c:pt>
                <c:pt idx="3">
                  <c:v>-5.483969512195308E-2</c:v>
                </c:pt>
                <c:pt idx="4">
                  <c:v>-5.483969512195308E-2</c:v>
                </c:pt>
                <c:pt idx="5">
                  <c:v>-5.483969512195308E-2</c:v>
                </c:pt>
                <c:pt idx="6">
                  <c:v>-5.483969512195308E-2</c:v>
                </c:pt>
                <c:pt idx="7">
                  <c:v>-5.483969512195308E-2</c:v>
                </c:pt>
                <c:pt idx="8">
                  <c:v>-5.483969512195308E-2</c:v>
                </c:pt>
                <c:pt idx="9">
                  <c:v>-5.483969512195308E-2</c:v>
                </c:pt>
                <c:pt idx="10">
                  <c:v>-5.483969512195308E-2</c:v>
                </c:pt>
                <c:pt idx="11">
                  <c:v>-5.483969512195308E-2</c:v>
                </c:pt>
                <c:pt idx="12">
                  <c:v>-5.483969512195308E-2</c:v>
                </c:pt>
                <c:pt idx="13">
                  <c:v>-5.483969512195308E-2</c:v>
                </c:pt>
                <c:pt idx="14">
                  <c:v>-5.483969512195308E-2</c:v>
                </c:pt>
                <c:pt idx="15">
                  <c:v>-5.483969512195308E-2</c:v>
                </c:pt>
                <c:pt idx="16">
                  <c:v>-5.483969512195308E-2</c:v>
                </c:pt>
                <c:pt idx="17">
                  <c:v>-5.483969512195308E-2</c:v>
                </c:pt>
                <c:pt idx="18">
                  <c:v>-5.483969512195308E-2</c:v>
                </c:pt>
                <c:pt idx="19">
                  <c:v>-5.483969512195308E-2</c:v>
                </c:pt>
                <c:pt idx="20">
                  <c:v>-5.483969512195308E-2</c:v>
                </c:pt>
                <c:pt idx="21">
                  <c:v>-5.483969512195308E-2</c:v>
                </c:pt>
                <c:pt idx="22">
                  <c:v>-5.483969512195308E-2</c:v>
                </c:pt>
                <c:pt idx="23">
                  <c:v>-5.483969512195308E-2</c:v>
                </c:pt>
                <c:pt idx="24">
                  <c:v>-5.483969512195308E-2</c:v>
                </c:pt>
                <c:pt idx="25">
                  <c:v>-5.483969512195308E-2</c:v>
                </c:pt>
                <c:pt idx="26">
                  <c:v>-5.483969512195308E-2</c:v>
                </c:pt>
                <c:pt idx="27">
                  <c:v>-5.483969512195308E-2</c:v>
                </c:pt>
                <c:pt idx="28">
                  <c:v>-5.483969512195308E-2</c:v>
                </c:pt>
                <c:pt idx="29">
                  <c:v>-5.483969512195308E-2</c:v>
                </c:pt>
                <c:pt idx="30">
                  <c:v>-5.483969512195308E-2</c:v>
                </c:pt>
                <c:pt idx="31">
                  <c:v>-5.483969512195308E-2</c:v>
                </c:pt>
                <c:pt idx="32">
                  <c:v>-5.483969512195308E-2</c:v>
                </c:pt>
                <c:pt idx="33">
                  <c:v>-5.483969512195308E-2</c:v>
                </c:pt>
                <c:pt idx="34">
                  <c:v>-5.483969512195308E-2</c:v>
                </c:pt>
                <c:pt idx="35">
                  <c:v>-5.483969512195308E-2</c:v>
                </c:pt>
                <c:pt idx="36">
                  <c:v>-5.483969512195308E-2</c:v>
                </c:pt>
                <c:pt idx="37">
                  <c:v>-5.483969512195308E-2</c:v>
                </c:pt>
                <c:pt idx="38">
                  <c:v>-5.483969512195308E-2</c:v>
                </c:pt>
                <c:pt idx="39">
                  <c:v>-5.483969512195308E-2</c:v>
                </c:pt>
                <c:pt idx="40">
                  <c:v>-5.483969512195308E-2</c:v>
                </c:pt>
                <c:pt idx="41">
                  <c:v>-5.483969512195308E-2</c:v>
                </c:pt>
                <c:pt idx="42">
                  <c:v>-5.483969512195308E-2</c:v>
                </c:pt>
                <c:pt idx="43">
                  <c:v>-5.483969512195308E-2</c:v>
                </c:pt>
                <c:pt idx="44">
                  <c:v>-5.483969512195308E-2</c:v>
                </c:pt>
                <c:pt idx="45">
                  <c:v>-5.483969512195308E-2</c:v>
                </c:pt>
                <c:pt idx="46">
                  <c:v>-5.483969512195308E-2</c:v>
                </c:pt>
                <c:pt idx="47">
                  <c:v>-5.483969512195308E-2</c:v>
                </c:pt>
                <c:pt idx="48">
                  <c:v>-5.483969512195308E-2</c:v>
                </c:pt>
                <c:pt idx="49">
                  <c:v>-5.483969512195308E-2</c:v>
                </c:pt>
                <c:pt idx="50">
                  <c:v>-5.483969512195308E-2</c:v>
                </c:pt>
                <c:pt idx="51">
                  <c:v>-5.483969512195308E-2</c:v>
                </c:pt>
                <c:pt idx="52">
                  <c:v>-5.483969512195308E-2</c:v>
                </c:pt>
                <c:pt idx="53">
                  <c:v>-5.483969512195308E-2</c:v>
                </c:pt>
                <c:pt idx="54">
                  <c:v>-5.483969512195308E-2</c:v>
                </c:pt>
                <c:pt idx="55">
                  <c:v>-5.483969512195308E-2</c:v>
                </c:pt>
                <c:pt idx="56">
                  <c:v>-5.483969512195308E-2</c:v>
                </c:pt>
                <c:pt idx="57">
                  <c:v>-5.483969512195308E-2</c:v>
                </c:pt>
                <c:pt idx="58">
                  <c:v>-5.483969512195308E-2</c:v>
                </c:pt>
                <c:pt idx="59">
                  <c:v>-5.483969512195308E-2</c:v>
                </c:pt>
                <c:pt idx="60">
                  <c:v>-5.483969512195308E-2</c:v>
                </c:pt>
                <c:pt idx="61">
                  <c:v>-5.483969512195308E-2</c:v>
                </c:pt>
                <c:pt idx="62">
                  <c:v>-5.483969512195308E-2</c:v>
                </c:pt>
                <c:pt idx="63">
                  <c:v>-5.483969512195308E-2</c:v>
                </c:pt>
                <c:pt idx="64">
                  <c:v>-5.483969512195308E-2</c:v>
                </c:pt>
                <c:pt idx="65">
                  <c:v>-5.483969512195308E-2</c:v>
                </c:pt>
                <c:pt idx="66">
                  <c:v>-5.483969512195308E-2</c:v>
                </c:pt>
                <c:pt idx="67">
                  <c:v>-5.483969512195308E-2</c:v>
                </c:pt>
                <c:pt idx="68">
                  <c:v>-5.483969512195308E-2</c:v>
                </c:pt>
                <c:pt idx="69">
                  <c:v>-5.483969512195308E-2</c:v>
                </c:pt>
                <c:pt idx="70">
                  <c:v>-5.483969512195308E-2</c:v>
                </c:pt>
                <c:pt idx="71">
                  <c:v>-5.483969512195308E-2</c:v>
                </c:pt>
                <c:pt idx="72">
                  <c:v>-5.483969512195308E-2</c:v>
                </c:pt>
                <c:pt idx="73">
                  <c:v>-5.483969512195308E-2</c:v>
                </c:pt>
                <c:pt idx="74">
                  <c:v>-5.483969512195308E-2</c:v>
                </c:pt>
                <c:pt idx="75">
                  <c:v>-5.483969512195308E-2</c:v>
                </c:pt>
                <c:pt idx="76">
                  <c:v>-5.483969512195308E-2</c:v>
                </c:pt>
                <c:pt idx="77">
                  <c:v>-5.483969512195308E-2</c:v>
                </c:pt>
                <c:pt idx="78">
                  <c:v>-5.483969512195308E-2</c:v>
                </c:pt>
                <c:pt idx="79">
                  <c:v>-5.483969512195308E-2</c:v>
                </c:pt>
                <c:pt idx="80">
                  <c:v>-5.483969512195308E-2</c:v>
                </c:pt>
                <c:pt idx="81">
                  <c:v>-5.483969512195308E-2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168488"/>
        <c:axId val="471168880"/>
      </c:scatterChart>
      <c:valAx>
        <c:axId val="471168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(ROMER-ARTEC)</a:t>
                </a:r>
              </a:p>
            </c:rich>
          </c:tx>
          <c:layout>
            <c:manualLayout>
              <c:xMode val="edge"/>
              <c:yMode val="edge"/>
              <c:x val="0.39590037471271816"/>
              <c:y val="0.9276243093922651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71168880"/>
        <c:crosses val="autoZero"/>
        <c:crossBetween val="midCat"/>
      </c:valAx>
      <c:valAx>
        <c:axId val="471168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Diff ARTEC -ROMER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71168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Sheet2!$B$1:$B$44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6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4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8513688"/>
        <c:axId val="238514080"/>
      </c:barChart>
      <c:catAx>
        <c:axId val="2385136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514080"/>
        <c:crosses val="autoZero"/>
        <c:auto val="1"/>
        <c:lblAlgn val="ctr"/>
        <c:lblOffset val="100"/>
        <c:noMultiLvlLbl val="0"/>
      </c:catAx>
      <c:valAx>
        <c:axId val="23851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513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17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17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4</xdr:row>
      <xdr:rowOff>114301</xdr:rowOff>
    </xdr:from>
    <xdr:to>
      <xdr:col>10</xdr:col>
      <xdr:colOff>495300</xdr:colOff>
      <xdr:row>17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557212</xdr:colOff>
      <xdr:row>4</xdr:row>
      <xdr:rowOff>142875</xdr:rowOff>
    </xdr:from>
    <xdr:to>
      <xdr:col>18</xdr:col>
      <xdr:colOff>66676</xdr:colOff>
      <xdr:row>17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529542</xdr:colOff>
      <xdr:row>7</xdr:row>
      <xdr:rowOff>28575</xdr:rowOff>
    </xdr:from>
    <xdr:ext cx="1072665" cy="280205"/>
    <xdr:sp macro="" textlink="">
      <xdr:nvSpPr>
        <xdr:cNvPr id="4" name="Rectangle 3"/>
        <xdr:cNvSpPr/>
      </xdr:nvSpPr>
      <xdr:spPr>
        <a:xfrm>
          <a:off x="10568892" y="1362075"/>
          <a:ext cx="1072665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+1.96sd</a:t>
          </a:r>
        </a:p>
      </xdr:txBody>
    </xdr:sp>
    <xdr:clientData/>
  </xdr:oneCellAnchor>
  <xdr:oneCellAnchor>
    <xdr:from>
      <xdr:col>12</xdr:col>
      <xdr:colOff>115826</xdr:colOff>
      <xdr:row>12</xdr:row>
      <xdr:rowOff>180181</xdr:rowOff>
    </xdr:from>
    <xdr:ext cx="1043170" cy="280205"/>
    <xdr:sp macro="" textlink="">
      <xdr:nvSpPr>
        <xdr:cNvPr id="5" name="Rectangle 4"/>
        <xdr:cNvSpPr/>
      </xdr:nvSpPr>
      <xdr:spPr>
        <a:xfrm>
          <a:off x="8383526" y="2466181"/>
          <a:ext cx="1043170" cy="28020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Mean -1.96sd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0</xdr:row>
      <xdr:rowOff>171450</xdr:rowOff>
    </xdr:from>
    <xdr:to>
      <xdr:col>10</xdr:col>
      <xdr:colOff>276225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3"/>
  <sheetViews>
    <sheetView tabSelected="1" topLeftCell="A3" zoomScale="70" zoomScaleNormal="70" workbookViewId="0">
      <pane ySplit="6705" topLeftCell="A76" activePane="bottomLeft"/>
      <selection activeCell="F34" sqref="F34"/>
      <selection pane="bottomLeft" activeCell="K93" sqref="K93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29" t="s">
        <v>22</v>
      </c>
      <c r="D1" s="29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5">
        <v>22532.072265999999</v>
      </c>
      <c r="D2" s="5">
        <v>22682.367188</v>
      </c>
      <c r="E2" s="5">
        <f>D2-C2</f>
        <v>150.29492200000095</v>
      </c>
      <c r="F2">
        <f>AVERAGE(C2,D2)</f>
        <v>22607.219727</v>
      </c>
      <c r="G2">
        <f>$G$83</f>
        <v>3.9945812681869199</v>
      </c>
      <c r="H2">
        <f>$G$84</f>
        <v>165.85985883570879</v>
      </c>
      <c r="I2">
        <f>$E$79</f>
        <v>84.927220051947856</v>
      </c>
      <c r="J2">
        <f>(E2/D2)*100</f>
        <v>0.66260686441719263</v>
      </c>
      <c r="O2">
        <f>D2/C2</f>
        <v>1.0066702662864608</v>
      </c>
      <c r="Y2" s="5"/>
    </row>
    <row r="3" spans="2:26" x14ac:dyDescent="0.25">
      <c r="B3" s="1">
        <v>2</v>
      </c>
      <c r="C3" s="5">
        <v>22514.101563</v>
      </c>
      <c r="D3" s="5">
        <v>22635.496093999998</v>
      </c>
      <c r="E3" s="5">
        <f>D3-C3</f>
        <v>121.3945309999981</v>
      </c>
      <c r="F3">
        <f>AVERAGE(C3,D3)</f>
        <v>22574.798828499999</v>
      </c>
      <c r="G3">
        <f>$G$83</f>
        <v>3.9945812681869199</v>
      </c>
      <c r="H3">
        <f>$G$84</f>
        <v>165.85985883570879</v>
      </c>
      <c r="I3">
        <f>$E$79</f>
        <v>84.927220051947856</v>
      </c>
      <c r="J3">
        <f>(E3/D3)*100</f>
        <v>0.53630161449024394</v>
      </c>
      <c r="L3" s="16"/>
      <c r="O3">
        <f t="shared" ref="O3:O55" si="0">D3/C3</f>
        <v>1.0053919331695429</v>
      </c>
      <c r="Y3" s="5"/>
    </row>
    <row r="4" spans="2:26" x14ac:dyDescent="0.25">
      <c r="B4" s="1">
        <v>3</v>
      </c>
      <c r="C4" s="5">
        <v>22497.650390999999</v>
      </c>
      <c r="D4" s="5">
        <v>22572.361327999999</v>
      </c>
      <c r="E4" s="5">
        <f>D4-C4</f>
        <v>74.710936999999831</v>
      </c>
      <c r="F4">
        <f>AVERAGE(C4,D4)</f>
        <v>22535.005859500001</v>
      </c>
      <c r="G4">
        <f>$G$83</f>
        <v>3.9945812681869199</v>
      </c>
      <c r="H4">
        <f>$G$84</f>
        <v>165.85985883570879</v>
      </c>
      <c r="I4">
        <f>$E$79</f>
        <v>84.927220051947856</v>
      </c>
      <c r="J4">
        <f>(E4/D4)*100</f>
        <v>0.33098414434525408</v>
      </c>
      <c r="O4">
        <f t="shared" si="0"/>
        <v>1.0033208328737249</v>
      </c>
      <c r="Y4" s="5"/>
    </row>
    <row r="5" spans="2:26" x14ac:dyDescent="0.25">
      <c r="B5" s="1">
        <v>4</v>
      </c>
      <c r="C5" s="5">
        <v>22518.888672000001</v>
      </c>
      <c r="D5" s="5">
        <v>22616.896484000001</v>
      </c>
      <c r="E5" s="5">
        <f>D5-C5</f>
        <v>98.007811999999831</v>
      </c>
      <c r="F5">
        <f>AVERAGE(C5,D5)</f>
        <v>22567.892577999999</v>
      </c>
      <c r="G5">
        <f>$G$83</f>
        <v>3.9945812681869199</v>
      </c>
      <c r="H5">
        <f>$G$84</f>
        <v>165.85985883570879</v>
      </c>
      <c r="I5">
        <f>$E$79</f>
        <v>84.927220051947856</v>
      </c>
      <c r="J5">
        <f>(E5/D5)*100</f>
        <v>0.43333890690676352</v>
      </c>
      <c r="O5">
        <f t="shared" si="0"/>
        <v>1.0043522490575596</v>
      </c>
      <c r="Y5" s="5"/>
    </row>
    <row r="6" spans="2:26" x14ac:dyDescent="0.25">
      <c r="B6" s="1">
        <v>5</v>
      </c>
      <c r="C6" s="5">
        <v>22510.859375</v>
      </c>
      <c r="D6" s="5">
        <v>22626.417968999998</v>
      </c>
      <c r="E6" s="5">
        <f>D6-C6</f>
        <v>115.55859399999827</v>
      </c>
      <c r="F6">
        <f>AVERAGE(C6,D6)</f>
        <v>22568.638672000001</v>
      </c>
      <c r="G6">
        <f>$G$83</f>
        <v>3.9945812681869199</v>
      </c>
      <c r="H6">
        <f>$G$84</f>
        <v>165.85985883570879</v>
      </c>
      <c r="I6">
        <f>$E$79</f>
        <v>84.927220051947856</v>
      </c>
      <c r="J6">
        <f>(E6/D6)*100</f>
        <v>0.51072420812840447</v>
      </c>
      <c r="O6">
        <f t="shared" si="0"/>
        <v>1.0051334599037269</v>
      </c>
      <c r="Y6" s="5"/>
    </row>
    <row r="7" spans="2:26" x14ac:dyDescent="0.25">
      <c r="B7" s="1">
        <v>6</v>
      </c>
      <c r="C7" s="5">
        <v>22519.990234000001</v>
      </c>
      <c r="D7" s="5">
        <v>22669.033202999999</v>
      </c>
      <c r="E7" s="5">
        <f>D7-C7</f>
        <v>149.04296899999827</v>
      </c>
      <c r="F7">
        <f>AVERAGE(C7,D7)</f>
        <v>22594.511718499998</v>
      </c>
      <c r="G7">
        <f>$G$83</f>
        <v>3.9945812681869199</v>
      </c>
      <c r="H7">
        <f>$G$84</f>
        <v>165.85985883570879</v>
      </c>
      <c r="I7">
        <f>$E$79</f>
        <v>84.927220051947856</v>
      </c>
      <c r="J7">
        <f>(E7/D7)*100</f>
        <v>0.65747386606798064</v>
      </c>
      <c r="O7">
        <f t="shared" si="0"/>
        <v>1.0066182519375597</v>
      </c>
      <c r="Y7" s="5"/>
    </row>
    <row r="8" spans="2:26" x14ac:dyDescent="0.25">
      <c r="B8" s="1">
        <v>7</v>
      </c>
      <c r="C8" s="5">
        <v>22500.632813</v>
      </c>
      <c r="D8" s="5">
        <v>22599.419922000001</v>
      </c>
      <c r="E8" s="5">
        <f>D8-C8</f>
        <v>98.787109000000783</v>
      </c>
      <c r="F8">
        <f>AVERAGE(C8,D8)</f>
        <v>22550.026367500002</v>
      </c>
      <c r="G8">
        <f>$G$83</f>
        <v>3.9945812681869199</v>
      </c>
      <c r="H8">
        <f>$G$84</f>
        <v>165.85985883570879</v>
      </c>
      <c r="I8">
        <f>$E$79</f>
        <v>84.927220051947856</v>
      </c>
      <c r="J8">
        <f>(E8/D8)*100</f>
        <v>0.43712232146203833</v>
      </c>
      <c r="O8">
        <f t="shared" si="0"/>
        <v>1.0043904146972669</v>
      </c>
      <c r="Y8" s="5"/>
    </row>
    <row r="9" spans="2:26" x14ac:dyDescent="0.25">
      <c r="B9" s="1">
        <v>8</v>
      </c>
      <c r="C9" s="5">
        <v>15569.66</v>
      </c>
      <c r="D9" s="5">
        <v>15663.084961</v>
      </c>
      <c r="E9" s="5">
        <f t="shared" ref="E9:E55" si="1">D9-C9</f>
        <v>93.424961000000621</v>
      </c>
      <c r="F9">
        <f t="shared" ref="F9:F26" si="2">AVERAGE(C9,D9)</f>
        <v>15616.3724805</v>
      </c>
      <c r="G9">
        <f>$G$83</f>
        <v>3.9945812681869199</v>
      </c>
      <c r="H9">
        <f>$G$84</f>
        <v>165.85985883570879</v>
      </c>
      <c r="I9">
        <f>$E$79</f>
        <v>84.927220051947856</v>
      </c>
      <c r="J9">
        <f t="shared" ref="J9:J55" si="3">(E9/D9)*100</f>
        <v>0.5964659020405132</v>
      </c>
      <c r="O9">
        <f t="shared" si="0"/>
        <v>1.0060004496565758</v>
      </c>
      <c r="Y9" s="5"/>
    </row>
    <row r="10" spans="2:26" x14ac:dyDescent="0.25">
      <c r="B10" s="1">
        <v>9</v>
      </c>
      <c r="C10" s="5">
        <v>15498.618164</v>
      </c>
      <c r="D10" s="5">
        <v>15631.277344</v>
      </c>
      <c r="E10" s="5">
        <f t="shared" si="1"/>
        <v>132.65918000000056</v>
      </c>
      <c r="F10">
        <f t="shared" si="2"/>
        <v>15564.947754000001</v>
      </c>
      <c r="G10">
        <f>$G$83</f>
        <v>3.9945812681869199</v>
      </c>
      <c r="H10">
        <f>$G$84</f>
        <v>165.85985883570879</v>
      </c>
      <c r="I10">
        <f>$E$79</f>
        <v>84.927220051947856</v>
      </c>
      <c r="J10">
        <f t="shared" si="3"/>
        <v>0.84867779568200941</v>
      </c>
      <c r="O10">
        <f t="shared" si="0"/>
        <v>1.0085594198525478</v>
      </c>
      <c r="Y10" s="5"/>
    </row>
    <row r="11" spans="2:26" x14ac:dyDescent="0.25">
      <c r="B11" s="1">
        <v>10</v>
      </c>
      <c r="C11" s="5">
        <v>15597.693359000001</v>
      </c>
      <c r="D11" s="5">
        <v>15701.40625</v>
      </c>
      <c r="E11" s="5">
        <f t="shared" si="1"/>
        <v>103.71289099999922</v>
      </c>
      <c r="F11">
        <f t="shared" si="2"/>
        <v>15649.5498045</v>
      </c>
      <c r="G11">
        <f>$G$83</f>
        <v>3.9945812681869199</v>
      </c>
      <c r="H11">
        <f>$G$84</f>
        <v>165.85985883570879</v>
      </c>
      <c r="I11">
        <f>$E$79</f>
        <v>84.927220051947856</v>
      </c>
      <c r="J11">
        <f t="shared" si="3"/>
        <v>0.66053249848241602</v>
      </c>
      <c r="O11">
        <f t="shared" si="0"/>
        <v>1.006649245411672</v>
      </c>
      <c r="Y11" s="5"/>
    </row>
    <row r="12" spans="2:26" x14ac:dyDescent="0.25">
      <c r="B12" s="1">
        <v>11</v>
      </c>
      <c r="C12" s="5">
        <v>15593.805664</v>
      </c>
      <c r="D12" s="5">
        <v>15711.578125</v>
      </c>
      <c r="E12" s="5">
        <f t="shared" si="1"/>
        <v>117.77246100000048</v>
      </c>
      <c r="F12">
        <f t="shared" si="2"/>
        <v>15652.6918945</v>
      </c>
      <c r="G12">
        <f>$G$83</f>
        <v>3.9945812681869199</v>
      </c>
      <c r="H12">
        <f>$G$84</f>
        <v>165.85985883570879</v>
      </c>
      <c r="I12">
        <f>$E$79</f>
        <v>84.927220051947856</v>
      </c>
      <c r="J12">
        <f t="shared" si="3"/>
        <v>0.74959027070999895</v>
      </c>
      <c r="O12">
        <f t="shared" si="0"/>
        <v>1.0075525156294522</v>
      </c>
      <c r="Y12" s="5"/>
    </row>
    <row r="13" spans="2:26" x14ac:dyDescent="0.25">
      <c r="B13" s="1">
        <v>12</v>
      </c>
      <c r="C13" s="5">
        <v>15600.599609000001</v>
      </c>
      <c r="D13" s="5">
        <v>15689.827148</v>
      </c>
      <c r="E13" s="5">
        <f t="shared" si="1"/>
        <v>89.227538999999524</v>
      </c>
      <c r="F13">
        <f t="shared" si="2"/>
        <v>15645.213378500001</v>
      </c>
      <c r="G13">
        <f>$G$83</f>
        <v>3.9945812681869199</v>
      </c>
      <c r="H13">
        <f>$G$84</f>
        <v>165.85985883570879</v>
      </c>
      <c r="I13">
        <f>$E$79</f>
        <v>84.927220051947856</v>
      </c>
      <c r="J13">
        <f t="shared" si="3"/>
        <v>0.5686967622927156</v>
      </c>
      <c r="O13">
        <f t="shared" si="0"/>
        <v>1.0057194942012693</v>
      </c>
      <c r="Y13" s="5"/>
    </row>
    <row r="14" spans="2:26" x14ac:dyDescent="0.25">
      <c r="B14" s="1">
        <v>13</v>
      </c>
      <c r="C14" s="5">
        <v>15572.329102</v>
      </c>
      <c r="D14" s="5">
        <v>15689.760742</v>
      </c>
      <c r="E14" s="5">
        <f t="shared" si="1"/>
        <v>117.4316400000007</v>
      </c>
      <c r="F14">
        <f t="shared" si="2"/>
        <v>15631.044922000001</v>
      </c>
      <c r="G14">
        <f>$G$83</f>
        <v>3.9945812681869199</v>
      </c>
      <c r="H14">
        <f>$G$84</f>
        <v>165.85985883570879</v>
      </c>
      <c r="I14">
        <f>$E$79</f>
        <v>84.927220051947856</v>
      </c>
      <c r="J14">
        <f t="shared" si="3"/>
        <v>0.74846036170358765</v>
      </c>
      <c r="O14">
        <f t="shared" si="0"/>
        <v>1.0075410453523563</v>
      </c>
      <c r="Y14" s="5"/>
    </row>
    <row r="15" spans="2:26" x14ac:dyDescent="0.25">
      <c r="B15" s="1">
        <v>14</v>
      </c>
      <c r="C15" s="5">
        <v>15577.330078000001</v>
      </c>
      <c r="D15" s="5">
        <v>15743.584961</v>
      </c>
      <c r="E15" s="5">
        <f t="shared" si="1"/>
        <v>166.25488299999961</v>
      </c>
      <c r="F15">
        <f t="shared" si="2"/>
        <v>15660.4575195</v>
      </c>
      <c r="G15">
        <f>$G$83</f>
        <v>3.9945812681869199</v>
      </c>
      <c r="H15">
        <f>$G$84</f>
        <v>165.85985883570879</v>
      </c>
      <c r="I15">
        <f>$E$79</f>
        <v>84.927220051947856</v>
      </c>
      <c r="J15">
        <f t="shared" si="3"/>
        <v>1.0560166786144713</v>
      </c>
      <c r="O15">
        <f t="shared" si="0"/>
        <v>1.0106728741169069</v>
      </c>
      <c r="Y15" s="5"/>
    </row>
    <row r="16" spans="2:26" x14ac:dyDescent="0.25">
      <c r="B16" s="1">
        <v>15</v>
      </c>
      <c r="C16">
        <v>12421.64258</v>
      </c>
      <c r="D16">
        <v>12506.625980000001</v>
      </c>
      <c r="E16" s="5">
        <f t="shared" si="1"/>
        <v>84.983400000000984</v>
      </c>
      <c r="F16">
        <f t="shared" si="2"/>
        <v>12464.13428</v>
      </c>
      <c r="G16">
        <f>$G$83</f>
        <v>3.9945812681869199</v>
      </c>
      <c r="H16">
        <f>$G$84</f>
        <v>165.85985883570879</v>
      </c>
      <c r="I16">
        <f>$E$79</f>
        <v>84.927220051947856</v>
      </c>
      <c r="J16">
        <f t="shared" si="3"/>
        <v>0.67950700801241182</v>
      </c>
      <c r="O16">
        <f t="shared" si="0"/>
        <v>1.0068415589526647</v>
      </c>
      <c r="Y16" s="5"/>
    </row>
    <row r="17" spans="2:25" x14ac:dyDescent="0.25">
      <c r="B17" s="1">
        <v>16</v>
      </c>
      <c r="C17">
        <v>12418.285159999999</v>
      </c>
      <c r="D17">
        <v>12608.146479999999</v>
      </c>
      <c r="E17" s="5">
        <f t="shared" si="1"/>
        <v>189.86131999999998</v>
      </c>
      <c r="F17">
        <f t="shared" si="2"/>
        <v>12513.215819999999</v>
      </c>
      <c r="G17">
        <f>$G$83</f>
        <v>3.9945812681869199</v>
      </c>
      <c r="H17">
        <f>$G$84</f>
        <v>165.85985883570879</v>
      </c>
      <c r="I17">
        <f>$E$79</f>
        <v>84.927220051947856</v>
      </c>
      <c r="J17">
        <f t="shared" si="3"/>
        <v>1.5058622637448926</v>
      </c>
      <c r="O17">
        <f t="shared" si="0"/>
        <v>1.0152888516855414</v>
      </c>
      <c r="Y17" s="5"/>
    </row>
    <row r="18" spans="2:25" x14ac:dyDescent="0.25">
      <c r="B18" s="1">
        <v>17</v>
      </c>
      <c r="C18">
        <v>12433.68555</v>
      </c>
      <c r="D18">
        <v>12528.74512</v>
      </c>
      <c r="E18" s="5">
        <f t="shared" si="1"/>
        <v>95.059569999999439</v>
      </c>
      <c r="F18">
        <f t="shared" si="2"/>
        <v>12481.215335000001</v>
      </c>
      <c r="G18">
        <f>$G$83</f>
        <v>3.9945812681869199</v>
      </c>
      <c r="H18">
        <f>$G$84</f>
        <v>165.85985883570879</v>
      </c>
      <c r="I18">
        <f>$E$79</f>
        <v>84.927220051947856</v>
      </c>
      <c r="J18">
        <f t="shared" si="3"/>
        <v>0.75873177313067919</v>
      </c>
      <c r="O18">
        <f t="shared" si="0"/>
        <v>1.0076453252430853</v>
      </c>
      <c r="Y18" s="5"/>
    </row>
    <row r="19" spans="2:25" x14ac:dyDescent="0.25">
      <c r="B19" s="1">
        <v>18</v>
      </c>
      <c r="C19">
        <v>12425.21191</v>
      </c>
      <c r="D19">
        <v>12522.29004</v>
      </c>
      <c r="E19" s="5">
        <f t="shared" si="1"/>
        <v>97.078129999999874</v>
      </c>
      <c r="F19">
        <f t="shared" si="2"/>
        <v>12473.750974999999</v>
      </c>
      <c r="G19">
        <f>$G$83</f>
        <v>3.9945812681869199</v>
      </c>
      <c r="H19">
        <f>$G$84</f>
        <v>165.85985883570879</v>
      </c>
      <c r="I19">
        <f>$E$79</f>
        <v>84.927220051947856</v>
      </c>
      <c r="J19">
        <f t="shared" si="3"/>
        <v>0.7752426248705534</v>
      </c>
      <c r="O19">
        <f t="shared" si="0"/>
        <v>1.007812995923383</v>
      </c>
      <c r="Y19" s="5"/>
    </row>
    <row r="20" spans="2:25" x14ac:dyDescent="0.25">
      <c r="B20" s="1">
        <v>19</v>
      </c>
      <c r="C20">
        <v>12424.10059</v>
      </c>
      <c r="D20">
        <v>12524.221680000001</v>
      </c>
      <c r="E20" s="5">
        <f t="shared" si="1"/>
        <v>100.12109000000055</v>
      </c>
      <c r="F20">
        <f t="shared" si="2"/>
        <v>12474.161135</v>
      </c>
      <c r="G20">
        <f>$G$83</f>
        <v>3.9945812681869199</v>
      </c>
      <c r="H20">
        <f>$G$84</f>
        <v>165.85985883570879</v>
      </c>
      <c r="I20">
        <f>$E$79</f>
        <v>84.927220051947856</v>
      </c>
      <c r="J20">
        <f t="shared" si="3"/>
        <v>0.79941965703054008</v>
      </c>
      <c r="O20">
        <f t="shared" si="0"/>
        <v>1.0080586187526996</v>
      </c>
      <c r="Y20" s="5"/>
    </row>
    <row r="21" spans="2:25" x14ac:dyDescent="0.25">
      <c r="B21" s="1">
        <v>20</v>
      </c>
      <c r="C21">
        <v>12428.002930000001</v>
      </c>
      <c r="D21">
        <v>12529.028319999999</v>
      </c>
      <c r="E21" s="5">
        <f t="shared" si="1"/>
        <v>101.02538999999888</v>
      </c>
      <c r="F21">
        <f t="shared" si="2"/>
        <v>12478.515625</v>
      </c>
      <c r="G21">
        <f>$G$83</f>
        <v>3.9945812681869199</v>
      </c>
      <c r="H21">
        <f>$G$84</f>
        <v>165.85985883570879</v>
      </c>
      <c r="I21">
        <f>$E$79</f>
        <v>84.927220051947856</v>
      </c>
      <c r="J21">
        <f t="shared" si="3"/>
        <v>0.80633060617105279</v>
      </c>
      <c r="O21">
        <f t="shared" si="0"/>
        <v>1.0081288514791169</v>
      </c>
      <c r="Y21" s="5"/>
    </row>
    <row r="22" spans="2:25" x14ac:dyDescent="0.25">
      <c r="B22" s="1">
        <v>21</v>
      </c>
      <c r="C22">
        <v>12429.918949999999</v>
      </c>
      <c r="D22">
        <v>12497.552729999999</v>
      </c>
      <c r="E22" s="5">
        <f t="shared" si="1"/>
        <v>67.633780000000115</v>
      </c>
      <c r="F22">
        <f t="shared" si="2"/>
        <v>12463.735839999999</v>
      </c>
      <c r="G22">
        <f>$G$83</f>
        <v>3.9945812681869199</v>
      </c>
      <c r="H22">
        <f>$G$84</f>
        <v>165.85985883570879</v>
      </c>
      <c r="I22">
        <f>$E$79</f>
        <v>84.927220051947856</v>
      </c>
      <c r="J22">
        <f t="shared" si="3"/>
        <v>0.54117619234081926</v>
      </c>
      <c r="O22">
        <f t="shared" si="0"/>
        <v>1.005441208448105</v>
      </c>
      <c r="Y22" s="5"/>
    </row>
    <row r="23" spans="2:25" x14ac:dyDescent="0.25">
      <c r="B23" s="1">
        <v>22</v>
      </c>
      <c r="C23">
        <v>22289.703125</v>
      </c>
      <c r="D23">
        <v>22361.558593999998</v>
      </c>
      <c r="E23" s="5">
        <f t="shared" si="1"/>
        <v>71.855468999998266</v>
      </c>
      <c r="F23">
        <f t="shared" si="2"/>
        <v>22325.630859500001</v>
      </c>
      <c r="G23">
        <f>$G$83</f>
        <v>3.9945812681869199</v>
      </c>
      <c r="H23">
        <f>$G$84</f>
        <v>165.85985883570879</v>
      </c>
      <c r="I23">
        <f>$E$79</f>
        <v>84.927220051947856</v>
      </c>
      <c r="J23">
        <f t="shared" si="3"/>
        <v>0.32133479738428589</v>
      </c>
      <c r="O23">
        <f t="shared" si="0"/>
        <v>1.0032237068657683</v>
      </c>
      <c r="Y23" s="5"/>
    </row>
    <row r="24" spans="2:25" x14ac:dyDescent="0.25">
      <c r="B24" s="1">
        <v>23</v>
      </c>
      <c r="C24">
        <v>22276.349609000001</v>
      </c>
      <c r="D24">
        <v>22423.859375</v>
      </c>
      <c r="E24" s="5">
        <f t="shared" si="1"/>
        <v>147.50976599999922</v>
      </c>
      <c r="F24">
        <f t="shared" si="2"/>
        <v>22350.104491999999</v>
      </c>
      <c r="G24">
        <f>$G$83</f>
        <v>3.9945812681869199</v>
      </c>
      <c r="H24">
        <f>$G$84</f>
        <v>165.85985883570879</v>
      </c>
      <c r="I24">
        <f>$E$79</f>
        <v>84.927220051947856</v>
      </c>
      <c r="J24">
        <f t="shared" si="3"/>
        <v>0.65782505827010085</v>
      </c>
      <c r="O24">
        <f t="shared" si="0"/>
        <v>1.0066218105115572</v>
      </c>
      <c r="Y24" s="5"/>
    </row>
    <row r="25" spans="2:25" x14ac:dyDescent="0.25">
      <c r="B25" s="1">
        <v>24</v>
      </c>
      <c r="C25">
        <v>22279.960938</v>
      </c>
      <c r="D25">
        <v>22389.361327999999</v>
      </c>
      <c r="E25" s="5">
        <f t="shared" si="1"/>
        <v>109.40038999999888</v>
      </c>
      <c r="F25">
        <f t="shared" si="2"/>
        <v>22334.661133000001</v>
      </c>
      <c r="G25">
        <f>$G$83</f>
        <v>3.9945812681869199</v>
      </c>
      <c r="H25">
        <f>$G$84</f>
        <v>165.85985883570879</v>
      </c>
      <c r="I25">
        <f>$E$79</f>
        <v>84.927220051947856</v>
      </c>
      <c r="J25">
        <f t="shared" si="3"/>
        <v>0.48862666691248324</v>
      </c>
      <c r="O25">
        <f t="shared" si="0"/>
        <v>1.004910259506488</v>
      </c>
      <c r="Y25" s="5"/>
    </row>
    <row r="26" spans="2:25" x14ac:dyDescent="0.25">
      <c r="B26" s="1">
        <v>25</v>
      </c>
      <c r="C26">
        <v>22282.246093999998</v>
      </c>
      <c r="D26">
        <v>22269.154297000001</v>
      </c>
      <c r="E26" s="5">
        <f t="shared" si="1"/>
        <v>-13.091796999997314</v>
      </c>
      <c r="F26">
        <f t="shared" si="2"/>
        <v>22275.700195500001</v>
      </c>
      <c r="G26">
        <f>$G$83</f>
        <v>3.9945812681869199</v>
      </c>
      <c r="H26">
        <f>$G$84</f>
        <v>165.85985883570879</v>
      </c>
      <c r="I26">
        <f>$E$79</f>
        <v>84.927220051947856</v>
      </c>
      <c r="J26">
        <f t="shared" si="3"/>
        <v>-5.8788927614377262E-2</v>
      </c>
      <c r="O26">
        <f t="shared" si="0"/>
        <v>0.99941245613459395</v>
      </c>
      <c r="Y26" s="5"/>
    </row>
    <row r="27" spans="2:25" x14ac:dyDescent="0.25">
      <c r="B27" s="1">
        <v>26</v>
      </c>
      <c r="C27">
        <v>22287.671875</v>
      </c>
      <c r="D27">
        <v>22306.560547000001</v>
      </c>
      <c r="E27" s="5">
        <f t="shared" si="1"/>
        <v>18.888672000000952</v>
      </c>
      <c r="F27">
        <f t="shared" ref="F27:F54" si="4">AVERAGE(C27,D27)</f>
        <v>22297.116211</v>
      </c>
      <c r="G27">
        <f>$G$83</f>
        <v>3.9945812681869199</v>
      </c>
      <c r="H27">
        <f>$G$84</f>
        <v>165.85985883570879</v>
      </c>
      <c r="I27">
        <f>$E$79</f>
        <v>84.927220051947856</v>
      </c>
      <c r="J27">
        <f t="shared" si="3"/>
        <v>8.4677653285913146E-2</v>
      </c>
      <c r="O27">
        <f t="shared" si="0"/>
        <v>1.0008474941710348</v>
      </c>
      <c r="Y27" s="5"/>
    </row>
    <row r="28" spans="2:25" x14ac:dyDescent="0.25">
      <c r="B28" s="1">
        <v>27</v>
      </c>
      <c r="C28">
        <v>22252.064452999999</v>
      </c>
      <c r="D28">
        <v>22233.183593999998</v>
      </c>
      <c r="E28" s="5">
        <f t="shared" si="1"/>
        <v>-18.880859000000783</v>
      </c>
      <c r="F28">
        <f t="shared" si="4"/>
        <v>22242.6240235</v>
      </c>
      <c r="G28">
        <f>$G$83</f>
        <v>3.9945812681869199</v>
      </c>
      <c r="H28">
        <f>$G$84</f>
        <v>165.85985883570879</v>
      </c>
      <c r="I28">
        <f>$E$79</f>
        <v>84.927220051947856</v>
      </c>
      <c r="J28">
        <f t="shared" si="3"/>
        <v>-8.4921976738842317E-2</v>
      </c>
      <c r="O28">
        <f t="shared" si="0"/>
        <v>0.99915150079490911</v>
      </c>
      <c r="Y28" s="5"/>
    </row>
    <row r="29" spans="2:25" x14ac:dyDescent="0.25">
      <c r="B29" s="1">
        <v>28</v>
      </c>
      <c r="C29">
        <v>22267.845702999999</v>
      </c>
      <c r="D29">
        <v>22230.208984000001</v>
      </c>
      <c r="E29" s="5">
        <f t="shared" si="1"/>
        <v>-37.636718999998266</v>
      </c>
      <c r="F29">
        <f t="shared" si="4"/>
        <v>22249.027343499998</v>
      </c>
      <c r="G29">
        <f>$G$83</f>
        <v>3.9945812681869199</v>
      </c>
      <c r="H29">
        <f>$G$84</f>
        <v>165.85985883570879</v>
      </c>
      <c r="I29">
        <f>$E$79</f>
        <v>84.927220051947856</v>
      </c>
      <c r="J29">
        <f t="shared" si="3"/>
        <v>-0.16930438677876114</v>
      </c>
      <c r="O29">
        <f t="shared" si="0"/>
        <v>0.99830981768501625</v>
      </c>
      <c r="Y29" s="5"/>
    </row>
    <row r="30" spans="2:25" x14ac:dyDescent="0.25">
      <c r="B30" s="1">
        <v>29</v>
      </c>
      <c r="C30">
        <v>22264.314452999999</v>
      </c>
      <c r="D30">
        <v>22278</v>
      </c>
      <c r="E30" s="5">
        <f t="shared" si="1"/>
        <v>13.685547000000952</v>
      </c>
      <c r="F30">
        <f t="shared" si="4"/>
        <v>22271.1572265</v>
      </c>
      <c r="G30">
        <f>$G$83</f>
        <v>3.9945812681869199</v>
      </c>
      <c r="H30">
        <f>$G$84</f>
        <v>165.85985883570879</v>
      </c>
      <c r="I30">
        <f>$E$79</f>
        <v>84.927220051947856</v>
      </c>
      <c r="J30">
        <f t="shared" si="3"/>
        <v>6.1430770266635029E-2</v>
      </c>
      <c r="O30">
        <f t="shared" si="0"/>
        <v>1.0006146853085862</v>
      </c>
      <c r="Y30" s="5"/>
    </row>
    <row r="31" spans="2:25" x14ac:dyDescent="0.25">
      <c r="B31" s="1">
        <v>30</v>
      </c>
      <c r="C31">
        <v>16597.144531000002</v>
      </c>
      <c r="D31">
        <v>16647.492188</v>
      </c>
      <c r="E31" s="5">
        <f t="shared" si="1"/>
        <v>50.347656999998435</v>
      </c>
      <c r="F31">
        <f t="shared" si="4"/>
        <v>16622.318359500001</v>
      </c>
      <c r="G31">
        <f>$G$83</f>
        <v>3.9945812681869199</v>
      </c>
      <c r="H31">
        <f>$G$84</f>
        <v>165.85985883570879</v>
      </c>
      <c r="I31">
        <f>$E$79</f>
        <v>84.927220051947856</v>
      </c>
      <c r="J31">
        <f t="shared" si="3"/>
        <v>0.30243388272193034</v>
      </c>
      <c r="O31">
        <f t="shared" si="0"/>
        <v>1.0030335131989698</v>
      </c>
      <c r="Y31" s="5"/>
    </row>
    <row r="32" spans="2:25" x14ac:dyDescent="0.25">
      <c r="B32" s="1">
        <v>31</v>
      </c>
      <c r="C32">
        <v>16599.460938</v>
      </c>
      <c r="D32">
        <v>16699.824218999998</v>
      </c>
      <c r="E32" s="5">
        <f t="shared" si="1"/>
        <v>100.3632809999981</v>
      </c>
      <c r="F32">
        <f t="shared" si="4"/>
        <v>16649.642578499999</v>
      </c>
      <c r="G32">
        <f>$G$83</f>
        <v>3.9945812681869199</v>
      </c>
      <c r="H32">
        <f>$G$84</f>
        <v>165.85985883570879</v>
      </c>
      <c r="I32">
        <f>$E$79</f>
        <v>84.927220051947856</v>
      </c>
      <c r="J32">
        <f t="shared" si="3"/>
        <v>0.60098405638192964</v>
      </c>
      <c r="O32">
        <f t="shared" si="0"/>
        <v>1.0060461771243574</v>
      </c>
      <c r="Y32" s="5"/>
    </row>
    <row r="33" spans="2:25" x14ac:dyDescent="0.25">
      <c r="B33" s="1">
        <v>32</v>
      </c>
      <c r="C33">
        <v>16584.378906000002</v>
      </c>
      <c r="D33">
        <v>16775.798827999999</v>
      </c>
      <c r="E33" s="5">
        <f t="shared" si="1"/>
        <v>191.41992199999731</v>
      </c>
      <c r="F33">
        <f t="shared" si="4"/>
        <v>16680.088866999999</v>
      </c>
      <c r="G33">
        <f>$G$83</f>
        <v>3.9945812681869199</v>
      </c>
      <c r="H33">
        <f>$G$84</f>
        <v>165.85985883570879</v>
      </c>
      <c r="I33">
        <f>$E$79</f>
        <v>84.927220051947856</v>
      </c>
      <c r="J33">
        <f t="shared" si="3"/>
        <v>1.1410480297397456</v>
      </c>
      <c r="O33">
        <f t="shared" si="0"/>
        <v>1.0115421821392867</v>
      </c>
      <c r="Y33" s="5"/>
    </row>
    <row r="34" spans="2:25" x14ac:dyDescent="0.25">
      <c r="B34" s="1">
        <v>33</v>
      </c>
      <c r="C34">
        <v>16608.130859000001</v>
      </c>
      <c r="D34">
        <v>16619.419922000001</v>
      </c>
      <c r="E34" s="5">
        <f t="shared" si="1"/>
        <v>11.289063000000169</v>
      </c>
      <c r="F34">
        <f t="shared" si="4"/>
        <v>16613.775390499999</v>
      </c>
      <c r="G34">
        <f>$G$83</f>
        <v>3.9945812681869199</v>
      </c>
      <c r="H34">
        <f>$G$84</f>
        <v>165.85985883570879</v>
      </c>
      <c r="I34">
        <f>$E$79</f>
        <v>84.927220051947856</v>
      </c>
      <c r="J34">
        <f t="shared" si="3"/>
        <v>6.7926937600609277E-2</v>
      </c>
      <c r="O34">
        <f t="shared" si="0"/>
        <v>1.0006797310965239</v>
      </c>
      <c r="Y34" s="5"/>
    </row>
    <row r="35" spans="2:25" x14ac:dyDescent="0.25">
      <c r="B35" s="1">
        <v>34</v>
      </c>
      <c r="C35">
        <v>16600.55</v>
      </c>
      <c r="D35">
        <v>16687.349609000001</v>
      </c>
      <c r="E35" s="5">
        <f t="shared" si="1"/>
        <v>86.79960900000151</v>
      </c>
      <c r="F35">
        <f t="shared" si="4"/>
        <v>16643.9498045</v>
      </c>
      <c r="G35">
        <f>$G$83</f>
        <v>3.9945812681869199</v>
      </c>
      <c r="H35">
        <f>$G$84</f>
        <v>165.85985883570879</v>
      </c>
      <c r="I35">
        <f>$E$79</f>
        <v>84.927220051947856</v>
      </c>
      <c r="J35">
        <f t="shared" si="3"/>
        <v>0.52015215737547571</v>
      </c>
      <c r="O35">
        <f t="shared" si="0"/>
        <v>1.0052287188677484</v>
      </c>
      <c r="Y35" s="5"/>
    </row>
    <row r="36" spans="2:25" x14ac:dyDescent="0.25">
      <c r="B36" s="1">
        <v>35</v>
      </c>
      <c r="C36">
        <v>16599.027343999998</v>
      </c>
      <c r="D36">
        <v>16643.089843999998</v>
      </c>
      <c r="E36" s="5">
        <f t="shared" si="1"/>
        <v>44.0625</v>
      </c>
      <c r="F36">
        <f t="shared" si="4"/>
        <v>16621.058593999998</v>
      </c>
      <c r="G36">
        <f>$G$83</f>
        <v>3.9945812681869199</v>
      </c>
      <c r="H36">
        <f>$G$84</f>
        <v>165.85985883570879</v>
      </c>
      <c r="I36">
        <f>$E$79</f>
        <v>84.927220051947856</v>
      </c>
      <c r="J36">
        <f t="shared" si="3"/>
        <v>0.26474951714500883</v>
      </c>
      <c r="O36">
        <f t="shared" si="0"/>
        <v>1.002654523008297</v>
      </c>
      <c r="Y36" s="5"/>
    </row>
    <row r="37" spans="2:25" x14ac:dyDescent="0.25">
      <c r="B37" s="1">
        <v>36</v>
      </c>
      <c r="C37">
        <v>16586.427734000001</v>
      </c>
      <c r="D37">
        <v>16664.658202999999</v>
      </c>
      <c r="E37" s="5">
        <f t="shared" si="1"/>
        <v>78.230468999998266</v>
      </c>
      <c r="F37">
        <f t="shared" si="4"/>
        <v>16625.542968499998</v>
      </c>
      <c r="G37">
        <f>$G$83</f>
        <v>3.9945812681869199</v>
      </c>
      <c r="H37">
        <f>$G$84</f>
        <v>165.85985883570879</v>
      </c>
      <c r="I37">
        <f>$E$79</f>
        <v>84.927220051947856</v>
      </c>
      <c r="J37">
        <f t="shared" si="3"/>
        <v>0.46943938511691219</v>
      </c>
      <c r="O37">
        <f t="shared" si="0"/>
        <v>1.0047165351246572</v>
      </c>
      <c r="Y37" s="5"/>
    </row>
    <row r="38" spans="2:25" x14ac:dyDescent="0.25">
      <c r="B38" s="1">
        <v>37</v>
      </c>
      <c r="C38">
        <v>12676.526367</v>
      </c>
      <c r="D38">
        <v>12755.373046999999</v>
      </c>
      <c r="E38" s="5">
        <f t="shared" si="1"/>
        <v>78.846679999998742</v>
      </c>
      <c r="F38">
        <f t="shared" si="4"/>
        <v>12715.949707</v>
      </c>
      <c r="G38">
        <f>$G$83</f>
        <v>3.9945812681869199</v>
      </c>
      <c r="H38">
        <f>$G$84</f>
        <v>165.85985883570879</v>
      </c>
      <c r="I38">
        <f>$E$79</f>
        <v>84.927220051947856</v>
      </c>
      <c r="J38">
        <f t="shared" si="3"/>
        <v>0.61814483754783711</v>
      </c>
      <c r="O38">
        <f t="shared" si="0"/>
        <v>1.0062198963436273</v>
      </c>
      <c r="Y38" s="5"/>
    </row>
    <row r="39" spans="2:25" x14ac:dyDescent="0.25">
      <c r="B39" s="1">
        <v>38</v>
      </c>
      <c r="C39">
        <v>12644.789063</v>
      </c>
      <c r="D39">
        <v>12730.372069999999</v>
      </c>
      <c r="E39" s="5">
        <f t="shared" si="1"/>
        <v>85.58300699999927</v>
      </c>
      <c r="F39">
        <f t="shared" si="4"/>
        <v>12687.580566500001</v>
      </c>
      <c r="G39">
        <f>$G$83</f>
        <v>3.9945812681869199</v>
      </c>
      <c r="H39">
        <f>$G$84</f>
        <v>165.85985883570879</v>
      </c>
      <c r="I39">
        <f>$E$79</f>
        <v>84.927220051947856</v>
      </c>
      <c r="J39">
        <f t="shared" si="3"/>
        <v>0.67227420007370831</v>
      </c>
      <c r="O39">
        <f t="shared" si="0"/>
        <v>1.0067682431532547</v>
      </c>
      <c r="Y39" s="5"/>
    </row>
    <row r="40" spans="2:25" x14ac:dyDescent="0.25">
      <c r="B40" s="1">
        <v>39</v>
      </c>
      <c r="C40">
        <v>12667.701171999999</v>
      </c>
      <c r="D40">
        <v>12720.289063</v>
      </c>
      <c r="E40" s="5">
        <f t="shared" si="1"/>
        <v>52.587891000001036</v>
      </c>
      <c r="F40">
        <f t="shared" si="4"/>
        <v>12693.995117499999</v>
      </c>
      <c r="G40">
        <f>$G$83</f>
        <v>3.9945812681869199</v>
      </c>
      <c r="H40">
        <f>$G$84</f>
        <v>165.85985883570879</v>
      </c>
      <c r="I40">
        <f>$E$79</f>
        <v>84.927220051947856</v>
      </c>
      <c r="J40">
        <f t="shared" si="3"/>
        <v>0.4134174210943482</v>
      </c>
      <c r="O40">
        <f t="shared" si="0"/>
        <v>1.0041513365594887</v>
      </c>
      <c r="Y40" s="5"/>
    </row>
    <row r="41" spans="2:25" x14ac:dyDescent="0.25">
      <c r="B41" s="1">
        <v>40</v>
      </c>
      <c r="C41">
        <v>12659.283203000001</v>
      </c>
      <c r="D41">
        <v>12686.25</v>
      </c>
      <c r="E41" s="5">
        <f t="shared" si="1"/>
        <v>26.966796999999133</v>
      </c>
      <c r="F41">
        <f t="shared" si="4"/>
        <v>12672.7666015</v>
      </c>
      <c r="G41">
        <f>$G$83</f>
        <v>3.9945812681869199</v>
      </c>
      <c r="H41">
        <f>$G$84</f>
        <v>165.85985883570879</v>
      </c>
      <c r="I41">
        <f>$E$79</f>
        <v>84.927220051947856</v>
      </c>
      <c r="J41">
        <f t="shared" si="3"/>
        <v>0.21256712582519763</v>
      </c>
      <c r="O41">
        <f t="shared" si="0"/>
        <v>1.0021301993618097</v>
      </c>
      <c r="Y41" s="5"/>
    </row>
    <row r="42" spans="2:25" x14ac:dyDescent="0.25">
      <c r="B42" s="1">
        <v>41</v>
      </c>
      <c r="C42">
        <v>12626.809569999999</v>
      </c>
      <c r="D42">
        <v>12693.244140999999</v>
      </c>
      <c r="E42" s="5">
        <f t="shared" si="1"/>
        <v>66.434570999999778</v>
      </c>
      <c r="F42">
        <f t="shared" si="4"/>
        <v>12660.0268555</v>
      </c>
      <c r="G42">
        <f>$G$83</f>
        <v>3.9945812681869199</v>
      </c>
      <c r="H42">
        <f>$G$84</f>
        <v>165.85985883570879</v>
      </c>
      <c r="I42">
        <f>$E$79</f>
        <v>84.927220051947856</v>
      </c>
      <c r="J42">
        <f t="shared" si="3"/>
        <v>0.52338527693965819</v>
      </c>
      <c r="O42">
        <f t="shared" si="0"/>
        <v>1.0052613901105978</v>
      </c>
      <c r="Y42" s="5"/>
    </row>
    <row r="43" spans="2:25" x14ac:dyDescent="0.25">
      <c r="B43" s="1">
        <v>42</v>
      </c>
      <c r="C43">
        <v>12668.761719</v>
      </c>
      <c r="D43">
        <v>12741.743164</v>
      </c>
      <c r="E43" s="5">
        <f t="shared" si="1"/>
        <v>72.981444999999439</v>
      </c>
      <c r="F43">
        <f t="shared" si="4"/>
        <v>12705.252441500001</v>
      </c>
      <c r="G43">
        <f>$G$83</f>
        <v>3.9945812681869199</v>
      </c>
      <c r="H43">
        <f>$G$84</f>
        <v>165.85985883570879</v>
      </c>
      <c r="I43">
        <f>$E$79</f>
        <v>84.927220051947856</v>
      </c>
      <c r="J43">
        <f t="shared" si="3"/>
        <v>0.57277441603279389</v>
      </c>
      <c r="O43">
        <f t="shared" si="0"/>
        <v>1.0057607402064044</v>
      </c>
      <c r="Y43" s="5"/>
    </row>
    <row r="44" spans="2:25" x14ac:dyDescent="0.25">
      <c r="B44" s="1">
        <v>43</v>
      </c>
      <c r="C44">
        <v>12635.016602</v>
      </c>
      <c r="D44">
        <v>12740.273438</v>
      </c>
      <c r="E44" s="5">
        <f t="shared" si="1"/>
        <v>105.25683600000048</v>
      </c>
      <c r="F44">
        <f t="shared" si="4"/>
        <v>12687.64502</v>
      </c>
      <c r="G44">
        <f>$G$83</f>
        <v>3.9945812681869199</v>
      </c>
      <c r="H44">
        <f>$G$84</f>
        <v>165.85985883570879</v>
      </c>
      <c r="I44">
        <f>$E$79</f>
        <v>84.927220051947856</v>
      </c>
      <c r="J44">
        <f t="shared" si="3"/>
        <v>0.82617407320359648</v>
      </c>
      <c r="O44">
        <f t="shared" si="0"/>
        <v>1.0083305657060506</v>
      </c>
      <c r="Y44" s="5"/>
    </row>
    <row r="45" spans="2:25" x14ac:dyDescent="0.25">
      <c r="B45" s="1">
        <v>44</v>
      </c>
      <c r="C45">
        <v>12640.580078000001</v>
      </c>
      <c r="D45">
        <v>12722.161133</v>
      </c>
      <c r="E45" s="5">
        <f t="shared" si="1"/>
        <v>81.581054999998742</v>
      </c>
      <c r="F45">
        <f t="shared" si="4"/>
        <v>12681.3706055</v>
      </c>
      <c r="G45">
        <f>$G$83</f>
        <v>3.9945812681869199</v>
      </c>
      <c r="H45">
        <f>$G$84</f>
        <v>165.85985883570879</v>
      </c>
      <c r="I45">
        <f>$E$79</f>
        <v>84.927220051947856</v>
      </c>
      <c r="J45">
        <f t="shared" si="3"/>
        <v>0.64125154639321247</v>
      </c>
      <c r="O45">
        <f t="shared" si="0"/>
        <v>1.0064539012052132</v>
      </c>
      <c r="Y45" s="5"/>
    </row>
    <row r="46" spans="2:25" x14ac:dyDescent="0.25">
      <c r="B46" s="1">
        <v>45</v>
      </c>
      <c r="C46">
        <v>12738.896484000001</v>
      </c>
      <c r="D46">
        <v>12825.461914</v>
      </c>
      <c r="E46" s="5">
        <f t="shared" si="1"/>
        <v>86.565429999998742</v>
      </c>
      <c r="F46">
        <f t="shared" si="4"/>
        <v>12782.179199</v>
      </c>
      <c r="G46">
        <f>$G$83</f>
        <v>3.9945812681869199</v>
      </c>
      <c r="H46">
        <f>$G$84</f>
        <v>165.85985883570879</v>
      </c>
      <c r="I46">
        <f>$E$79</f>
        <v>84.927220051947856</v>
      </c>
      <c r="J46">
        <f t="shared" si="3"/>
        <v>0.67494980360516899</v>
      </c>
      <c r="O46">
        <f t="shared" si="0"/>
        <v>1.0067953633274849</v>
      </c>
      <c r="Y46" s="5"/>
    </row>
    <row r="47" spans="2:25" x14ac:dyDescent="0.25">
      <c r="B47" s="1">
        <v>46</v>
      </c>
      <c r="C47">
        <v>12779.883789</v>
      </c>
      <c r="D47">
        <v>12845.504883</v>
      </c>
      <c r="E47" s="5">
        <f t="shared" si="1"/>
        <v>65.621094000000085</v>
      </c>
      <c r="F47">
        <f t="shared" si="4"/>
        <v>12812.694336</v>
      </c>
      <c r="G47">
        <f>$G$83</f>
        <v>3.9945812681869199</v>
      </c>
      <c r="H47">
        <f>$G$84</f>
        <v>165.85985883570879</v>
      </c>
      <c r="I47">
        <f>$E$79</f>
        <v>84.927220051947856</v>
      </c>
      <c r="J47">
        <f t="shared" si="3"/>
        <v>0.51084869452538506</v>
      </c>
      <c r="O47">
        <f t="shared" si="0"/>
        <v>1.0051347175829941</v>
      </c>
      <c r="Y47" s="5"/>
    </row>
    <row r="48" spans="2:25" x14ac:dyDescent="0.25">
      <c r="B48" s="1">
        <v>47</v>
      </c>
      <c r="C48">
        <v>12732.636719</v>
      </c>
      <c r="D48">
        <v>12809.883789</v>
      </c>
      <c r="E48" s="5">
        <f t="shared" si="1"/>
        <v>77.247069999999439</v>
      </c>
      <c r="F48">
        <f t="shared" si="4"/>
        <v>12771.260254000001</v>
      </c>
      <c r="G48">
        <f>$G$83</f>
        <v>3.9945812681869199</v>
      </c>
      <c r="H48">
        <f>$G$84</f>
        <v>165.85985883570879</v>
      </c>
      <c r="I48">
        <f>$E$79</f>
        <v>84.927220051947856</v>
      </c>
      <c r="J48">
        <f t="shared" si="3"/>
        <v>0.60302709433111656</v>
      </c>
      <c r="O48">
        <f t="shared" si="0"/>
        <v>1.0060668557271197</v>
      </c>
      <c r="Y48" s="5"/>
    </row>
    <row r="49" spans="2:25" x14ac:dyDescent="0.25">
      <c r="B49" s="1">
        <v>48</v>
      </c>
      <c r="C49">
        <v>12730.217773</v>
      </c>
      <c r="D49">
        <v>12805.194336</v>
      </c>
      <c r="E49" s="5">
        <f t="shared" si="1"/>
        <v>74.976563000000169</v>
      </c>
      <c r="F49">
        <f t="shared" si="4"/>
        <v>12767.7060545</v>
      </c>
      <c r="G49">
        <f>$G$83</f>
        <v>3.9945812681869199</v>
      </c>
      <c r="H49">
        <f>$G$84</f>
        <v>165.85985883570879</v>
      </c>
      <c r="I49">
        <f>$E$79</f>
        <v>84.927220051947856</v>
      </c>
      <c r="J49">
        <f t="shared" si="3"/>
        <v>0.5855167913322028</v>
      </c>
      <c r="O49">
        <f t="shared" si="0"/>
        <v>1.0058896528195316</v>
      </c>
      <c r="Y49" s="5"/>
    </row>
    <row r="50" spans="2:25" x14ac:dyDescent="0.25">
      <c r="B50" s="1">
        <v>49</v>
      </c>
      <c r="C50">
        <v>12768.666992</v>
      </c>
      <c r="D50">
        <v>12809.203125</v>
      </c>
      <c r="E50" s="5">
        <f t="shared" si="1"/>
        <v>40.536132999999609</v>
      </c>
      <c r="F50">
        <f t="shared" si="4"/>
        <v>12788.935058499999</v>
      </c>
      <c r="G50">
        <f>$G$83</f>
        <v>3.9945812681869199</v>
      </c>
      <c r="H50">
        <f>$G$84</f>
        <v>165.85985883570879</v>
      </c>
      <c r="I50">
        <f>$E$79</f>
        <v>84.927220051947856</v>
      </c>
      <c r="J50">
        <f t="shared" si="3"/>
        <v>0.31646100545383932</v>
      </c>
      <c r="O50">
        <f t="shared" si="0"/>
        <v>1.0031746566047495</v>
      </c>
      <c r="Y50" s="5"/>
    </row>
    <row r="51" spans="2:25" x14ac:dyDescent="0.25">
      <c r="B51" s="1">
        <v>50</v>
      </c>
      <c r="C51">
        <v>12727.747069999999</v>
      </c>
      <c r="D51">
        <v>12851.534180000001</v>
      </c>
      <c r="E51" s="5">
        <f t="shared" si="1"/>
        <v>123.78711000000112</v>
      </c>
      <c r="F51">
        <f t="shared" si="4"/>
        <v>12789.640625</v>
      </c>
      <c r="G51">
        <f>$G$83</f>
        <v>3.9945812681869199</v>
      </c>
      <c r="H51">
        <f>$G$84</f>
        <v>165.85985883570879</v>
      </c>
      <c r="I51">
        <f>$E$79</f>
        <v>84.927220051947856</v>
      </c>
      <c r="J51">
        <f t="shared" si="3"/>
        <v>0.96320881434251537</v>
      </c>
      <c r="O51">
        <f t="shared" si="0"/>
        <v>1.0097257675941544</v>
      </c>
      <c r="Y51" s="5"/>
    </row>
    <row r="52" spans="2:25" x14ac:dyDescent="0.25">
      <c r="B52" s="1">
        <v>51</v>
      </c>
      <c r="C52">
        <v>12755.575194999999</v>
      </c>
      <c r="D52">
        <v>12812.476563</v>
      </c>
      <c r="E52" s="5">
        <f t="shared" si="1"/>
        <v>56.90136800000073</v>
      </c>
      <c r="F52">
        <f t="shared" si="4"/>
        <v>12784.025879000001</v>
      </c>
      <c r="G52">
        <f>$G$83</f>
        <v>3.9945812681869199</v>
      </c>
      <c r="H52">
        <f>$G$84</f>
        <v>165.85985883570879</v>
      </c>
      <c r="I52">
        <f>$E$79</f>
        <v>84.927220051947856</v>
      </c>
      <c r="J52">
        <f t="shared" si="3"/>
        <v>0.44410905042605953</v>
      </c>
      <c r="O52">
        <f t="shared" si="0"/>
        <v>1.0044609017727641</v>
      </c>
      <c r="Y52" s="5"/>
    </row>
    <row r="53" spans="2:25" x14ac:dyDescent="0.25">
      <c r="B53" s="1">
        <v>52</v>
      </c>
      <c r="C53">
        <v>12739.101563</v>
      </c>
      <c r="D53">
        <v>12833.014648</v>
      </c>
      <c r="E53" s="5">
        <f t="shared" si="1"/>
        <v>93.913085000000137</v>
      </c>
      <c r="F53">
        <f t="shared" si="4"/>
        <v>12786.0581055</v>
      </c>
      <c r="G53">
        <f>$G$83</f>
        <v>3.9945812681869199</v>
      </c>
      <c r="H53">
        <f>$G$84</f>
        <v>165.85985883570879</v>
      </c>
      <c r="I53">
        <f>$E$79</f>
        <v>84.927220051947856</v>
      </c>
      <c r="J53">
        <f t="shared" si="3"/>
        <v>0.7318084454507835</v>
      </c>
      <c r="O53">
        <f t="shared" si="0"/>
        <v>1.0073720336191341</v>
      </c>
      <c r="Y53" s="5"/>
    </row>
    <row r="54" spans="2:25" x14ac:dyDescent="0.25">
      <c r="B54" s="1">
        <v>53</v>
      </c>
      <c r="C54">
        <v>9721.9238280000009</v>
      </c>
      <c r="D54">
        <v>9816.3681639999995</v>
      </c>
      <c r="E54" s="5">
        <f t="shared" si="1"/>
        <v>94.444335999998657</v>
      </c>
      <c r="F54">
        <f t="shared" si="4"/>
        <v>9769.1459959999993</v>
      </c>
      <c r="G54">
        <f>$G$83</f>
        <v>3.9945812681869199</v>
      </c>
      <c r="H54">
        <f>$G$84</f>
        <v>165.85985883570879</v>
      </c>
      <c r="I54">
        <f>$E$79</f>
        <v>84.927220051947856</v>
      </c>
      <c r="J54">
        <f t="shared" si="3"/>
        <v>0.96211077683861279</v>
      </c>
      <c r="O54">
        <f t="shared" si="0"/>
        <v>1.0097145727194436</v>
      </c>
      <c r="Y54" s="5"/>
    </row>
    <row r="55" spans="2:25" s="5" customFormat="1" x14ac:dyDescent="0.25">
      <c r="B55" s="1">
        <v>54</v>
      </c>
      <c r="C55" s="5">
        <v>9718.2529300000006</v>
      </c>
      <c r="D55" s="5">
        <v>9812.7304690000001</v>
      </c>
      <c r="E55" s="5">
        <f t="shared" si="1"/>
        <v>94.477538999999524</v>
      </c>
      <c r="F55" s="5">
        <f t="shared" ref="F55:F60" si="5">AVERAGE(C55,D55)</f>
        <v>9765.4916995000003</v>
      </c>
      <c r="G55">
        <f>$G$83</f>
        <v>3.9945812681869199</v>
      </c>
      <c r="H55">
        <f>$G$84</f>
        <v>165.85985883570879</v>
      </c>
      <c r="I55">
        <f>$E$79</f>
        <v>84.927220051947856</v>
      </c>
      <c r="J55">
        <f t="shared" si="3"/>
        <v>0.96280580923392645</v>
      </c>
      <c r="O55">
        <f t="shared" si="0"/>
        <v>1.009721658787903</v>
      </c>
      <c r="W55"/>
      <c r="X55"/>
    </row>
    <row r="56" spans="2:25" s="5" customFormat="1" x14ac:dyDescent="0.25">
      <c r="B56" s="1">
        <v>55</v>
      </c>
      <c r="C56" s="5">
        <v>9736.8193360000005</v>
      </c>
      <c r="D56" s="5">
        <v>9802.2050780000009</v>
      </c>
      <c r="E56" s="5">
        <f t="shared" ref="E56:E77" si="6">D56-C56</f>
        <v>65.385742000000391</v>
      </c>
      <c r="F56" s="5">
        <f t="shared" si="5"/>
        <v>9769.5122069999998</v>
      </c>
      <c r="G56">
        <f>$G$83</f>
        <v>3.9945812681869199</v>
      </c>
      <c r="H56">
        <f>$G$84</f>
        <v>165.85985883570879</v>
      </c>
      <c r="I56">
        <f>$E$79</f>
        <v>84.927220051947856</v>
      </c>
      <c r="J56">
        <f t="shared" ref="J56:J78" si="7">(E56/D56)*100</f>
        <v>0.66705135711506058</v>
      </c>
      <c r="O56">
        <f t="shared" ref="O56:O69" si="8">D56/C56</f>
        <v>1.0067153081251339</v>
      </c>
      <c r="W56"/>
      <c r="X56"/>
    </row>
    <row r="57" spans="2:25" s="5" customFormat="1" x14ac:dyDescent="0.25">
      <c r="B57" s="1">
        <v>56</v>
      </c>
      <c r="C57" s="5">
        <v>9732.4423829999996</v>
      </c>
      <c r="D57" s="5">
        <v>9813.7001949999994</v>
      </c>
      <c r="E57" s="5">
        <f t="shared" si="6"/>
        <v>81.257811999999831</v>
      </c>
      <c r="F57" s="5">
        <f t="shared" si="5"/>
        <v>9773.0712889999995</v>
      </c>
      <c r="G57">
        <f>$G$83</f>
        <v>3.9945812681869199</v>
      </c>
      <c r="H57">
        <f>$G$84</f>
        <v>165.85985883570879</v>
      </c>
      <c r="I57">
        <f>$E$79</f>
        <v>84.927220051947856</v>
      </c>
      <c r="J57">
        <f t="shared" si="7"/>
        <v>0.82800381492599529</v>
      </c>
      <c r="O57">
        <f t="shared" si="8"/>
        <v>1.0083491695919964</v>
      </c>
      <c r="W57"/>
      <c r="X57"/>
    </row>
    <row r="58" spans="2:25" x14ac:dyDescent="0.25">
      <c r="B58" s="1">
        <v>57</v>
      </c>
      <c r="C58">
        <v>9731.4111329999996</v>
      </c>
      <c r="D58">
        <v>9825.1376949999994</v>
      </c>
      <c r="E58" s="5">
        <f t="shared" si="6"/>
        <v>93.726561999999831</v>
      </c>
      <c r="F58">
        <f t="shared" si="5"/>
        <v>9778.2744139999995</v>
      </c>
      <c r="G58">
        <f>$G$83</f>
        <v>3.9945812681869199</v>
      </c>
      <c r="H58">
        <f>$G$84</f>
        <v>165.85985883570879</v>
      </c>
      <c r="I58">
        <f>$E$79</f>
        <v>84.927220051947856</v>
      </c>
      <c r="J58">
        <f t="shared" si="7"/>
        <v>0.95394654924477207</v>
      </c>
      <c r="O58">
        <f t="shared" si="8"/>
        <v>1.009631343360077</v>
      </c>
      <c r="Y58" s="5"/>
    </row>
    <row r="59" spans="2:25" x14ac:dyDescent="0.25">
      <c r="B59" s="1">
        <v>58</v>
      </c>
      <c r="C59">
        <v>9720.7119139999995</v>
      </c>
      <c r="D59">
        <v>9832.2851559999999</v>
      </c>
      <c r="E59" s="5">
        <f t="shared" si="6"/>
        <v>111.57324200000039</v>
      </c>
      <c r="F59">
        <f t="shared" si="5"/>
        <v>9776.4985349999988</v>
      </c>
      <c r="G59">
        <f>$G$83</f>
        <v>3.9945812681869199</v>
      </c>
      <c r="H59">
        <f>$G$84</f>
        <v>165.85985883570879</v>
      </c>
      <c r="I59">
        <f>$E$79</f>
        <v>84.927220051947856</v>
      </c>
      <c r="J59">
        <f t="shared" si="7"/>
        <v>1.1347640983735561</v>
      </c>
      <c r="O59">
        <f t="shared" si="8"/>
        <v>1.0114778879352766</v>
      </c>
      <c r="Y59" s="5"/>
    </row>
    <row r="60" spans="2:25" x14ac:dyDescent="0.25">
      <c r="B60" s="1">
        <v>59</v>
      </c>
      <c r="C60">
        <v>9721.484375</v>
      </c>
      <c r="D60">
        <v>9810.8681639999995</v>
      </c>
      <c r="E60" s="5">
        <f t="shared" si="6"/>
        <v>89.383788999999524</v>
      </c>
      <c r="F60">
        <f t="shared" si="5"/>
        <v>9766.1762694999998</v>
      </c>
      <c r="G60">
        <f>$G$83</f>
        <v>3.9945812681869199</v>
      </c>
      <c r="H60">
        <f>$G$84</f>
        <v>165.85985883570879</v>
      </c>
      <c r="I60">
        <f>$E$79</f>
        <v>84.927220051947856</v>
      </c>
      <c r="J60">
        <f t="shared" si="7"/>
        <v>0.91106910729862223</v>
      </c>
      <c r="O60">
        <f t="shared" si="8"/>
        <v>1.009194458948045</v>
      </c>
      <c r="Y60" s="5"/>
    </row>
    <row r="61" spans="2:25" x14ac:dyDescent="0.25">
      <c r="B61" s="1">
        <v>60</v>
      </c>
      <c r="C61">
        <v>12573.082031</v>
      </c>
      <c r="D61">
        <v>12644.722656</v>
      </c>
      <c r="E61" s="5">
        <f t="shared" si="6"/>
        <v>71.640625</v>
      </c>
      <c r="F61">
        <f>AVERAGE(C61,D61)</f>
        <v>12608.9023435</v>
      </c>
      <c r="G61">
        <f t="shared" ref="G61:G77" si="9">$G$83</f>
        <v>3.9945812681869199</v>
      </c>
      <c r="H61">
        <f>$G$84</f>
        <v>165.85985883570879</v>
      </c>
      <c r="I61">
        <f>$E$79</f>
        <v>84.927220051947856</v>
      </c>
      <c r="J61">
        <f t="shared" ref="J61:J77" si="10">(E61/D61)*100</f>
        <v>0.56656541190332932</v>
      </c>
      <c r="O61">
        <f t="shared" si="8"/>
        <v>1.0056979366573258</v>
      </c>
      <c r="Y61" s="5"/>
    </row>
    <row r="62" spans="2:25" x14ac:dyDescent="0.25">
      <c r="B62" s="1">
        <v>61</v>
      </c>
      <c r="C62">
        <v>12553.063477</v>
      </c>
      <c r="D62">
        <v>12674.40625</v>
      </c>
      <c r="E62" s="5">
        <f t="shared" si="6"/>
        <v>121.34277300000031</v>
      </c>
      <c r="F62">
        <f t="shared" ref="F62:F78" si="11">AVERAGE(C62,D62)</f>
        <v>12613.7348635</v>
      </c>
      <c r="G62">
        <f t="shared" si="9"/>
        <v>3.9945812681869199</v>
      </c>
      <c r="H62">
        <f>$G$84</f>
        <v>165.85985883570879</v>
      </c>
      <c r="I62">
        <f>$E$79</f>
        <v>84.927220051947856</v>
      </c>
      <c r="J62">
        <f t="shared" si="10"/>
        <v>0.95738427983559637</v>
      </c>
      <c r="O62">
        <f t="shared" si="8"/>
        <v>1.0096663872705118</v>
      </c>
      <c r="Y62" s="5"/>
    </row>
    <row r="63" spans="2:25" x14ac:dyDescent="0.25">
      <c r="B63" s="1">
        <v>62</v>
      </c>
      <c r="C63">
        <v>12543.300781</v>
      </c>
      <c r="D63">
        <v>12675.008789</v>
      </c>
      <c r="E63" s="5">
        <f t="shared" si="6"/>
        <v>131.70800799999961</v>
      </c>
      <c r="F63">
        <f t="shared" si="11"/>
        <v>12609.154784999999</v>
      </c>
      <c r="G63">
        <f t="shared" si="9"/>
        <v>3.9945812681869199</v>
      </c>
      <c r="H63">
        <f t="shared" ref="H63:H78" si="12">$G$84</f>
        <v>165.85985883570879</v>
      </c>
      <c r="I63">
        <f>$E$79</f>
        <v>84.927220051947856</v>
      </c>
      <c r="J63">
        <f>(E63/D63)*100</f>
        <v>1.0391157133895035</v>
      </c>
      <c r="O63">
        <f t="shared" si="8"/>
        <v>1.0105002670588514</v>
      </c>
      <c r="Y63" s="5"/>
    </row>
    <row r="64" spans="2:25" x14ac:dyDescent="0.25">
      <c r="B64" s="1">
        <v>63</v>
      </c>
      <c r="C64">
        <v>12587.178711</v>
      </c>
      <c r="D64">
        <v>12640.016602</v>
      </c>
      <c r="E64" s="5">
        <f t="shared" si="6"/>
        <v>52.837890999999217</v>
      </c>
      <c r="F64">
        <f t="shared" si="11"/>
        <v>12613.5976565</v>
      </c>
      <c r="G64">
        <f t="shared" si="9"/>
        <v>3.9945812681869199</v>
      </c>
      <c r="H64">
        <f t="shared" si="12"/>
        <v>165.85985883570879</v>
      </c>
      <c r="I64">
        <f t="shared" ref="I64:I77" si="13">$E$79</f>
        <v>84.927220051947856</v>
      </c>
      <c r="J64">
        <f t="shared" si="10"/>
        <v>0.41802074050787885</v>
      </c>
      <c r="O64">
        <f t="shared" si="8"/>
        <v>1.0041977548911596</v>
      </c>
      <c r="Y64" s="5"/>
    </row>
    <row r="65" spans="1:25" x14ac:dyDescent="0.25">
      <c r="B65" s="1">
        <v>64</v>
      </c>
      <c r="C65">
        <v>12573.021484000001</v>
      </c>
      <c r="D65">
        <v>12645.548828000001</v>
      </c>
      <c r="E65" s="5">
        <f t="shared" si="6"/>
        <v>72.527344000000085</v>
      </c>
      <c r="F65">
        <f t="shared" si="11"/>
        <v>12609.285156000002</v>
      </c>
      <c r="G65">
        <f t="shared" si="9"/>
        <v>3.9945812681869199</v>
      </c>
      <c r="H65">
        <f t="shared" si="12"/>
        <v>165.85985883570879</v>
      </c>
      <c r="I65">
        <f t="shared" si="13"/>
        <v>84.927220051947856</v>
      </c>
      <c r="J65">
        <f t="shared" si="10"/>
        <v>0.57354050019093461</v>
      </c>
      <c r="O65">
        <f t="shared" si="8"/>
        <v>1.0057684896261647</v>
      </c>
      <c r="Y65" s="5"/>
    </row>
    <row r="66" spans="1:25" x14ac:dyDescent="0.25">
      <c r="B66" s="1">
        <v>65</v>
      </c>
      <c r="C66">
        <v>12557.639648</v>
      </c>
      <c r="D66">
        <v>12663.684569999999</v>
      </c>
      <c r="E66" s="5">
        <f t="shared" si="6"/>
        <v>106.04492199999913</v>
      </c>
      <c r="F66">
        <f t="shared" si="11"/>
        <v>12610.662109000001</v>
      </c>
      <c r="G66">
        <f t="shared" si="9"/>
        <v>3.9945812681869199</v>
      </c>
      <c r="H66">
        <f t="shared" si="12"/>
        <v>165.85985883570879</v>
      </c>
      <c r="I66">
        <f t="shared" si="13"/>
        <v>84.927220051947856</v>
      </c>
      <c r="J66">
        <f t="shared" si="10"/>
        <v>0.83739389917542095</v>
      </c>
      <c r="O66">
        <f t="shared" si="8"/>
        <v>1.008444654009234</v>
      </c>
      <c r="Y66" s="5"/>
    </row>
    <row r="67" spans="1:25" x14ac:dyDescent="0.25">
      <c r="B67" s="1">
        <v>66</v>
      </c>
      <c r="C67">
        <v>12552.630859000001</v>
      </c>
      <c r="D67">
        <v>12652.695313</v>
      </c>
      <c r="E67" s="5">
        <f t="shared" si="6"/>
        <v>100.06445399999939</v>
      </c>
      <c r="F67">
        <f t="shared" si="11"/>
        <v>12602.663086</v>
      </c>
      <c r="G67">
        <f t="shared" si="9"/>
        <v>3.9945812681869199</v>
      </c>
      <c r="H67">
        <f t="shared" si="12"/>
        <v>165.85985883570879</v>
      </c>
      <c r="I67">
        <f t="shared" si="13"/>
        <v>84.927220051947856</v>
      </c>
      <c r="J67">
        <f t="shared" si="10"/>
        <v>0.79085484574332754</v>
      </c>
      <c r="O67">
        <f t="shared" si="8"/>
        <v>1.0079715921804755</v>
      </c>
      <c r="Y67" s="5"/>
    </row>
    <row r="68" spans="1:25" x14ac:dyDescent="0.25">
      <c r="B68" s="1">
        <v>67</v>
      </c>
      <c r="C68">
        <v>12552.539063</v>
      </c>
      <c r="D68">
        <v>12644.088867</v>
      </c>
      <c r="E68" s="5">
        <f t="shared" si="6"/>
        <v>91.549804000000222</v>
      </c>
      <c r="F68">
        <f t="shared" si="11"/>
        <v>12598.313965000001</v>
      </c>
      <c r="G68">
        <f t="shared" si="9"/>
        <v>3.9945812681869199</v>
      </c>
      <c r="H68">
        <f t="shared" si="12"/>
        <v>165.85985883570879</v>
      </c>
      <c r="I68">
        <f t="shared" si="13"/>
        <v>84.927220051947856</v>
      </c>
      <c r="J68">
        <f t="shared" si="10"/>
        <v>0.72405220307283225</v>
      </c>
      <c r="O68">
        <f t="shared" si="8"/>
        <v>1.0072933295439688</v>
      </c>
      <c r="Y68" s="5"/>
    </row>
    <row r="69" spans="1:25" s="10" customFormat="1" x14ac:dyDescent="0.25">
      <c r="B69" s="1">
        <v>68</v>
      </c>
      <c r="C69" s="10">
        <v>12533.696289</v>
      </c>
      <c r="D69" s="10">
        <v>12634.263671999999</v>
      </c>
      <c r="E69" s="5">
        <f t="shared" si="6"/>
        <v>100.56738299999961</v>
      </c>
      <c r="F69">
        <f t="shared" si="11"/>
        <v>12583.9799805</v>
      </c>
      <c r="G69">
        <f t="shared" si="9"/>
        <v>3.9945812681869199</v>
      </c>
      <c r="H69">
        <f t="shared" si="12"/>
        <v>165.85985883570879</v>
      </c>
      <c r="I69">
        <f t="shared" si="13"/>
        <v>84.927220051947856</v>
      </c>
      <c r="J69">
        <f t="shared" si="10"/>
        <v>0.79598926863364905</v>
      </c>
      <c r="O69">
        <f t="shared" si="8"/>
        <v>1.0080237609625391</v>
      </c>
      <c r="Y69" s="2"/>
    </row>
    <row r="70" spans="1:25" s="10" customFormat="1" x14ac:dyDescent="0.25">
      <c r="B70" s="1">
        <v>69</v>
      </c>
      <c r="C70" s="10">
        <v>7595.6982420000004</v>
      </c>
      <c r="D70" s="10">
        <v>7657.2934569999998</v>
      </c>
      <c r="E70" s="5">
        <f t="shared" si="6"/>
        <v>61.595214999999371</v>
      </c>
      <c r="F70">
        <f t="shared" si="11"/>
        <v>7626.4958495000001</v>
      </c>
      <c r="G70">
        <f t="shared" si="9"/>
        <v>3.9945812681869199</v>
      </c>
      <c r="H70">
        <f t="shared" si="12"/>
        <v>165.85985883570879</v>
      </c>
      <c r="I70">
        <f t="shared" si="13"/>
        <v>84.927220051947856</v>
      </c>
      <c r="J70">
        <f t="shared" si="10"/>
        <v>0.80439930043025087</v>
      </c>
      <c r="O70">
        <f>D70/C70</f>
        <v>1.0081092235417426</v>
      </c>
      <c r="Y70" s="2"/>
    </row>
    <row r="71" spans="1:25" s="10" customFormat="1" x14ac:dyDescent="0.25">
      <c r="B71" s="1">
        <v>70</v>
      </c>
      <c r="C71" s="10">
        <v>7588.5209960000002</v>
      </c>
      <c r="D71" s="10">
        <v>7670.546875</v>
      </c>
      <c r="E71" s="5">
        <f t="shared" si="6"/>
        <v>82.025878999999804</v>
      </c>
      <c r="F71">
        <f t="shared" si="11"/>
        <v>7629.5339354999996</v>
      </c>
      <c r="G71">
        <f t="shared" si="9"/>
        <v>3.9945812681869199</v>
      </c>
      <c r="H71">
        <f t="shared" si="12"/>
        <v>165.85985883570879</v>
      </c>
      <c r="I71">
        <f t="shared" si="13"/>
        <v>84.927220051947856</v>
      </c>
      <c r="J71">
        <f t="shared" si="10"/>
        <v>1.0693615505739258</v>
      </c>
      <c r="O71">
        <f t="shared" ref="O71:O77" si="14">D71/C71</f>
        <v>1.0108092049878015</v>
      </c>
      <c r="Y71" s="2"/>
    </row>
    <row r="72" spans="1:25" s="10" customFormat="1" x14ac:dyDescent="0.25">
      <c r="B72" s="1">
        <v>71</v>
      </c>
      <c r="C72" s="10">
        <v>7595.9892579999996</v>
      </c>
      <c r="D72" s="10">
        <v>7660.330078</v>
      </c>
      <c r="E72" s="5">
        <f t="shared" si="6"/>
        <v>64.340820000000349</v>
      </c>
      <c r="F72">
        <f t="shared" si="11"/>
        <v>7628.1596680000002</v>
      </c>
      <c r="G72">
        <f t="shared" si="9"/>
        <v>3.9945812681869199</v>
      </c>
      <c r="H72">
        <f t="shared" si="12"/>
        <v>165.85985883570879</v>
      </c>
      <c r="I72">
        <f t="shared" si="13"/>
        <v>84.927220051947856</v>
      </c>
      <c r="J72">
        <f t="shared" si="10"/>
        <v>0.83992229244511607</v>
      </c>
      <c r="O72">
        <f t="shared" si="14"/>
        <v>1.0084703674287372</v>
      </c>
      <c r="Y72" s="2"/>
    </row>
    <row r="73" spans="1:25" s="10" customFormat="1" x14ac:dyDescent="0.25">
      <c r="B73" s="1">
        <v>72</v>
      </c>
      <c r="C73" s="10">
        <v>7597.9609380000002</v>
      </c>
      <c r="D73" s="10">
        <v>7625.8154299999997</v>
      </c>
      <c r="E73" s="5">
        <f t="shared" si="6"/>
        <v>27.854491999999482</v>
      </c>
      <c r="F73">
        <f t="shared" si="11"/>
        <v>7611.8881839999995</v>
      </c>
      <c r="G73">
        <f t="shared" si="9"/>
        <v>3.9945812681869199</v>
      </c>
      <c r="H73">
        <f t="shared" si="12"/>
        <v>165.85985883570879</v>
      </c>
      <c r="I73">
        <f t="shared" si="13"/>
        <v>84.927220051947856</v>
      </c>
      <c r="J73">
        <f t="shared" si="10"/>
        <v>0.36526575099653941</v>
      </c>
      <c r="O73">
        <f t="shared" si="14"/>
        <v>1.0036660483289259</v>
      </c>
      <c r="Y73" s="2"/>
    </row>
    <row r="74" spans="1:25" s="10" customFormat="1" x14ac:dyDescent="0.25">
      <c r="B74" s="1">
        <v>73</v>
      </c>
      <c r="C74" s="10">
        <v>7598.0659180000002</v>
      </c>
      <c r="D74" s="10">
        <v>7643.7138670000004</v>
      </c>
      <c r="E74" s="5">
        <f t="shared" si="6"/>
        <v>45.647949000000153</v>
      </c>
      <c r="F74">
        <f t="shared" si="11"/>
        <v>7620.8898925000003</v>
      </c>
      <c r="G74">
        <f t="shared" si="9"/>
        <v>3.9945812681869199</v>
      </c>
      <c r="H74">
        <f t="shared" si="12"/>
        <v>165.85985883570879</v>
      </c>
      <c r="I74">
        <f t="shared" si="13"/>
        <v>84.927220051947856</v>
      </c>
      <c r="J74">
        <f t="shared" si="10"/>
        <v>0.59719594158377398</v>
      </c>
      <c r="O74">
        <f t="shared" si="14"/>
        <v>1.0060078379804338</v>
      </c>
      <c r="Y74" s="2"/>
    </row>
    <row r="75" spans="1:25" s="10" customFormat="1" x14ac:dyDescent="0.25">
      <c r="B75" s="1">
        <v>74</v>
      </c>
      <c r="C75" s="10">
        <v>7588.7260740000002</v>
      </c>
      <c r="D75" s="10">
        <v>7646.7690430000002</v>
      </c>
      <c r="E75" s="5">
        <f t="shared" si="6"/>
        <v>58.042969000000085</v>
      </c>
      <c r="F75">
        <f t="shared" si="11"/>
        <v>7617.7475585000002</v>
      </c>
      <c r="G75">
        <f t="shared" si="9"/>
        <v>3.9945812681869199</v>
      </c>
      <c r="H75">
        <f t="shared" si="12"/>
        <v>165.85985883570879</v>
      </c>
      <c r="I75">
        <f t="shared" si="13"/>
        <v>84.927220051947856</v>
      </c>
      <c r="J75">
        <f t="shared" si="10"/>
        <v>0.75905220457957645</v>
      </c>
      <c r="O75">
        <f t="shared" si="14"/>
        <v>1.0076485787514275</v>
      </c>
      <c r="Y75" s="2"/>
    </row>
    <row r="76" spans="1:25" s="10" customFormat="1" x14ac:dyDescent="0.25">
      <c r="B76" s="1">
        <v>75</v>
      </c>
      <c r="C76" s="10">
        <v>7579.5610349999997</v>
      </c>
      <c r="D76" s="10">
        <v>7694.3637699999999</v>
      </c>
      <c r="E76" s="5">
        <f t="shared" si="6"/>
        <v>114.80273500000021</v>
      </c>
      <c r="F76">
        <f t="shared" si="11"/>
        <v>7636.9624024999994</v>
      </c>
      <c r="G76">
        <f t="shared" si="9"/>
        <v>3.9945812681869199</v>
      </c>
      <c r="H76">
        <f t="shared" si="12"/>
        <v>165.85985883570879</v>
      </c>
      <c r="I76">
        <f t="shared" si="13"/>
        <v>84.927220051947856</v>
      </c>
      <c r="J76">
        <f t="shared" si="10"/>
        <v>1.492036748348333</v>
      </c>
      <c r="O76">
        <f t="shared" si="14"/>
        <v>1.0151463566913543</v>
      </c>
      <c r="Y76" s="2"/>
    </row>
    <row r="77" spans="1:25" x14ac:dyDescent="0.25">
      <c r="B77" s="1">
        <v>76</v>
      </c>
      <c r="C77">
        <v>7575.7739259999998</v>
      </c>
      <c r="D77">
        <v>7685.9946289999998</v>
      </c>
      <c r="E77" s="5">
        <f t="shared" si="6"/>
        <v>110.22070299999996</v>
      </c>
      <c r="F77">
        <f t="shared" si="11"/>
        <v>7630.8842774999994</v>
      </c>
      <c r="G77">
        <f t="shared" si="9"/>
        <v>3.9945812681869199</v>
      </c>
      <c r="H77">
        <f t="shared" si="12"/>
        <v>165.85985883570879</v>
      </c>
      <c r="I77">
        <f t="shared" si="13"/>
        <v>84.927220051947856</v>
      </c>
      <c r="J77">
        <f t="shared" si="10"/>
        <v>1.4340460580615892</v>
      </c>
      <c r="O77">
        <f t="shared" si="14"/>
        <v>1.0145491013956638</v>
      </c>
      <c r="Y77" s="5"/>
    </row>
    <row r="78" spans="1:25" x14ac:dyDescent="0.25">
      <c r="B78" s="1">
        <v>77</v>
      </c>
      <c r="C78">
        <v>7574.8476559999999</v>
      </c>
      <c r="D78">
        <v>7663.1083980000003</v>
      </c>
      <c r="E78" s="5">
        <f>D78-C78</f>
        <v>88.260742000000391</v>
      </c>
      <c r="F78">
        <f t="shared" si="11"/>
        <v>7618.9780270000001</v>
      </c>
      <c r="G78">
        <f>$G$83</f>
        <v>3.9945812681869199</v>
      </c>
      <c r="H78">
        <f t="shared" si="12"/>
        <v>165.85985883570879</v>
      </c>
      <c r="I78">
        <f>$E$79</f>
        <v>84.927220051947856</v>
      </c>
      <c r="J78" s="18">
        <f t="shared" si="7"/>
        <v>1.1517616274752895</v>
      </c>
      <c r="O78">
        <f t="shared" ref="O78" si="15">D78/C78</f>
        <v>1.0116518174368945</v>
      </c>
      <c r="Y78" s="5"/>
    </row>
    <row r="79" spans="1:25" s="9" customFormat="1" x14ac:dyDescent="0.25">
      <c r="E79" s="14">
        <f>AVERAGE(E2:E78)</f>
        <v>84.927220051947856</v>
      </c>
      <c r="F79" s="9" t="s">
        <v>0</v>
      </c>
      <c r="J79"/>
    </row>
    <row r="80" spans="1:25" x14ac:dyDescent="0.25">
      <c r="A80" s="2"/>
      <c r="E80" s="2">
        <f>STDEV(E2:E78)</f>
        <v>41.292162644775992</v>
      </c>
      <c r="F80" t="s">
        <v>1</v>
      </c>
      <c r="G80" s="10"/>
      <c r="H80" s="10"/>
    </row>
    <row r="82" spans="5:31" ht="15.75" thickBot="1" x14ac:dyDescent="0.3">
      <c r="F82" t="s">
        <v>4</v>
      </c>
    </row>
    <row r="83" spans="5:31" x14ac:dyDescent="0.25">
      <c r="F83" s="7" t="s">
        <v>2</v>
      </c>
      <c r="G83" s="3">
        <f>E79-(1.96*E80)</f>
        <v>3.9945812681869199</v>
      </c>
      <c r="H83" t="s">
        <v>17</v>
      </c>
      <c r="I83" s="1" t="s">
        <v>24</v>
      </c>
      <c r="J83" s="15">
        <f>E80/E79</f>
        <v>0.48620645559243092</v>
      </c>
      <c r="K83">
        <f>J83*1+0</f>
        <v>0.48620645559243092</v>
      </c>
      <c r="L83">
        <f>E79/800</f>
        <v>0.10615902506493483</v>
      </c>
      <c r="M83" t="s">
        <v>25</v>
      </c>
      <c r="N83">
        <f>Q90</f>
        <v>0</v>
      </c>
      <c r="V83" t="s">
        <v>26</v>
      </c>
      <c r="W83" t="s">
        <v>27</v>
      </c>
      <c r="X83" t="s">
        <v>28</v>
      </c>
      <c r="Y83" t="s">
        <v>31</v>
      </c>
      <c r="Z83" t="s">
        <v>32</v>
      </c>
      <c r="AA83" t="s">
        <v>33</v>
      </c>
      <c r="AB83" t="s">
        <v>34</v>
      </c>
      <c r="AC83" t="s">
        <v>35</v>
      </c>
      <c r="AD83" t="s">
        <v>36</v>
      </c>
      <c r="AE83" t="s">
        <v>37</v>
      </c>
    </row>
    <row r="84" spans="5:31" ht="15.75" thickBot="1" x14ac:dyDescent="0.3">
      <c r="F84" s="8" t="s">
        <v>3</v>
      </c>
      <c r="G84" s="4">
        <f>E79+(1.96*E80)</f>
        <v>165.85985883570879</v>
      </c>
      <c r="H84" t="s">
        <v>18</v>
      </c>
      <c r="V84" t="s">
        <v>30</v>
      </c>
    </row>
    <row r="85" spans="5:31" x14ac:dyDescent="0.25">
      <c r="V85" s="10">
        <v>22532.072265999999</v>
      </c>
      <c r="W85" s="10"/>
      <c r="X85">
        <v>12414.597659999999</v>
      </c>
      <c r="Y85">
        <v>22289.703125</v>
      </c>
      <c r="Z85">
        <v>16597.144531000002</v>
      </c>
      <c r="AA85">
        <v>12676.526367</v>
      </c>
      <c r="AB85" s="5">
        <v>12738.896484000001</v>
      </c>
      <c r="AC85">
        <v>9721.9238280000009</v>
      </c>
      <c r="AD85">
        <v>12573.082031</v>
      </c>
      <c r="AE85">
        <v>7595.6982420000004</v>
      </c>
    </row>
    <row r="86" spans="5:31" x14ac:dyDescent="0.25">
      <c r="F86" t="s">
        <v>7</v>
      </c>
      <c r="P86">
        <f>(G83-G84)/2</f>
        <v>-80.932638783760936</v>
      </c>
      <c r="V86" s="10">
        <v>22514.101563</v>
      </c>
      <c r="W86" s="10">
        <v>15569.66</v>
      </c>
      <c r="X86">
        <v>12421.64258</v>
      </c>
      <c r="Y86">
        <v>22276.349609000001</v>
      </c>
      <c r="Z86">
        <v>16599.460938</v>
      </c>
      <c r="AA86">
        <v>12644.789063</v>
      </c>
      <c r="AB86" s="5">
        <v>12778.333984000001</v>
      </c>
      <c r="AC86">
        <v>9718.2529300000006</v>
      </c>
      <c r="AD86">
        <v>12553.063477</v>
      </c>
      <c r="AE86">
        <v>7588.5209960000002</v>
      </c>
    </row>
    <row r="87" spans="5:31" x14ac:dyDescent="0.25">
      <c r="F87" s="11" t="s">
        <v>8</v>
      </c>
      <c r="G87">
        <f>((E80)^2)/77</f>
        <v>22.143411634839399</v>
      </c>
      <c r="V87" s="10">
        <v>22497.650390999999</v>
      </c>
      <c r="W87" s="10">
        <v>15498.618164</v>
      </c>
      <c r="X87">
        <v>12418.285159999999</v>
      </c>
      <c r="Y87">
        <v>22279.960938</v>
      </c>
      <c r="Z87">
        <v>16584.378906000002</v>
      </c>
      <c r="AA87" s="28">
        <v>0</v>
      </c>
      <c r="AB87" s="5">
        <v>12779.883789</v>
      </c>
      <c r="AC87" s="28">
        <v>0</v>
      </c>
      <c r="AD87">
        <v>12543.300781</v>
      </c>
      <c r="AE87">
        <v>7595.9892579999996</v>
      </c>
    </row>
    <row r="88" spans="5:31" x14ac:dyDescent="0.25">
      <c r="F88" s="11" t="s">
        <v>9</v>
      </c>
      <c r="G88">
        <f>((E80)^2)/(2*(77-1))</f>
        <v>11.21738615712259</v>
      </c>
      <c r="V88" s="10">
        <v>22518.888672000001</v>
      </c>
      <c r="W88" s="10">
        <v>15597.693359000001</v>
      </c>
      <c r="X88">
        <v>12433.68555</v>
      </c>
      <c r="Z88">
        <v>16608.130859000001</v>
      </c>
      <c r="AA88">
        <v>12667.701171999999</v>
      </c>
      <c r="AB88" s="5">
        <v>12732.636719</v>
      </c>
      <c r="AC88">
        <v>9736.8193360000005</v>
      </c>
      <c r="AD88">
        <v>12587.178711</v>
      </c>
      <c r="AE88">
        <v>7597.9609380000002</v>
      </c>
    </row>
    <row r="89" spans="5:31" x14ac:dyDescent="0.25">
      <c r="F89" s="12" t="s">
        <v>10</v>
      </c>
      <c r="G89" s="10" t="s">
        <v>11</v>
      </c>
      <c r="V89" s="10">
        <v>22510.859375</v>
      </c>
      <c r="W89" s="10">
        <v>15593.805664</v>
      </c>
      <c r="X89">
        <v>12425.21191</v>
      </c>
      <c r="Y89">
        <v>22282.246093999998</v>
      </c>
      <c r="Z89">
        <v>16600.55</v>
      </c>
      <c r="AA89">
        <v>12659.283203000001</v>
      </c>
      <c r="AB89" s="5">
        <v>12730.217773</v>
      </c>
      <c r="AC89">
        <v>9732.4423829999996</v>
      </c>
      <c r="AD89">
        <v>12573.021484000001</v>
      </c>
      <c r="AE89">
        <v>7598.0659180000002</v>
      </c>
    </row>
    <row r="90" spans="5:31" x14ac:dyDescent="0.25">
      <c r="E90" s="11" t="s">
        <v>14</v>
      </c>
      <c r="F90" s="12" t="s">
        <v>12</v>
      </c>
      <c r="G90" s="10">
        <f>E80/(SQRT(77))</f>
        <v>4.7056786582637997</v>
      </c>
      <c r="V90" s="10"/>
      <c r="W90" s="10"/>
      <c r="X90">
        <v>0</v>
      </c>
      <c r="Y90">
        <v>22287.671875</v>
      </c>
      <c r="AA90" s="5">
        <v>12626.809569999999</v>
      </c>
      <c r="AB90" s="5">
        <v>12768.666992</v>
      </c>
      <c r="AC90">
        <v>9731.4111329999996</v>
      </c>
      <c r="AD90">
        <v>12557.639648</v>
      </c>
      <c r="AE90">
        <v>7588.7260740000002</v>
      </c>
    </row>
    <row r="91" spans="5:31" ht="15.75" thickBot="1" x14ac:dyDescent="0.3">
      <c r="F91" s="13" t="s">
        <v>21</v>
      </c>
      <c r="V91" s="10">
        <v>22519.990234000001</v>
      </c>
      <c r="W91" s="10">
        <v>15600.599609000001</v>
      </c>
      <c r="X91">
        <v>12424.10059</v>
      </c>
      <c r="Y91">
        <v>22252.064452999999</v>
      </c>
      <c r="Z91">
        <v>16599.027343999998</v>
      </c>
      <c r="AA91">
        <v>12668.761719</v>
      </c>
      <c r="AB91" s="5">
        <v>12727.747069999999</v>
      </c>
      <c r="AC91" s="28"/>
      <c r="AD91">
        <v>12552.630859000001</v>
      </c>
      <c r="AE91">
        <v>7579.5610349999997</v>
      </c>
    </row>
    <row r="92" spans="5:31" ht="15" customHeight="1" x14ac:dyDescent="0.25">
      <c r="F92" s="20" t="s">
        <v>15</v>
      </c>
      <c r="G92" s="3">
        <f>E79+(1.984*G90)</f>
        <v>94.263286509943242</v>
      </c>
      <c r="V92" s="10">
        <v>22500.632813</v>
      </c>
      <c r="W92" s="10">
        <v>15572.329102</v>
      </c>
      <c r="X92">
        <v>12428.002930000001</v>
      </c>
      <c r="Y92">
        <v>22267.845702999999</v>
      </c>
      <c r="Z92">
        <v>16586.427734000001</v>
      </c>
      <c r="AA92">
        <v>12635.016602</v>
      </c>
      <c r="AB92" s="5">
        <v>12755.575194999999</v>
      </c>
      <c r="AC92" s="5">
        <v>9720.7119139999995</v>
      </c>
      <c r="AD92">
        <v>12552.539063</v>
      </c>
      <c r="AE92">
        <v>7575.7739259999998</v>
      </c>
    </row>
    <row r="93" spans="5:31" ht="15.75" thickBot="1" x14ac:dyDescent="0.3">
      <c r="F93" s="21"/>
      <c r="G93" s="4">
        <f>E79-(1.984*G90)</f>
        <v>75.59115359395247</v>
      </c>
      <c r="V93" s="18"/>
      <c r="W93" s="18">
        <v>15577.330078000001</v>
      </c>
      <c r="X93" s="18">
        <v>12429.918949999999</v>
      </c>
      <c r="Y93" s="18">
        <v>22264.314452999999</v>
      </c>
      <c r="Z93" s="18"/>
      <c r="AA93" s="18">
        <v>12640.580078000001</v>
      </c>
      <c r="AB93" s="18">
        <v>12739.101563</v>
      </c>
      <c r="AC93" s="18">
        <v>9721.484375</v>
      </c>
      <c r="AD93" s="18">
        <v>12533.696289</v>
      </c>
      <c r="AE93" s="18">
        <v>7574.8476559999999</v>
      </c>
    </row>
    <row r="94" spans="5:31" x14ac:dyDescent="0.25">
      <c r="F94" s="22" t="s">
        <v>13</v>
      </c>
      <c r="G94" s="24">
        <f>1.71*G90</f>
        <v>8.046710505631097</v>
      </c>
      <c r="V94">
        <v>22682.367188</v>
      </c>
      <c r="W94">
        <v>15677.780273</v>
      </c>
      <c r="Y94">
        <v>22361.558593999998</v>
      </c>
      <c r="Z94">
        <v>16647.492188</v>
      </c>
      <c r="AA94">
        <v>12755.373046999999</v>
      </c>
      <c r="AB94" s="5">
        <v>12825.461914</v>
      </c>
      <c r="AC94">
        <v>9816.3681639999995</v>
      </c>
      <c r="AD94">
        <v>12644.722656</v>
      </c>
      <c r="AE94">
        <v>7657.2934569999998</v>
      </c>
    </row>
    <row r="95" spans="5:31" ht="15.75" thickBot="1" x14ac:dyDescent="0.3">
      <c r="F95" s="23"/>
      <c r="G95" s="25"/>
      <c r="V95">
        <v>22635.496093999998</v>
      </c>
      <c r="W95">
        <v>15663.084961</v>
      </c>
      <c r="X95">
        <v>12506.625980000001</v>
      </c>
      <c r="Y95">
        <v>22423.859375</v>
      </c>
      <c r="Z95">
        <v>16699.824218999998</v>
      </c>
      <c r="AA95">
        <v>12730.372069999999</v>
      </c>
      <c r="AB95" s="5">
        <v>0</v>
      </c>
      <c r="AC95">
        <v>9812.7304690000001</v>
      </c>
      <c r="AD95">
        <v>12674.40625</v>
      </c>
      <c r="AE95">
        <v>7670.546875</v>
      </c>
    </row>
    <row r="96" spans="5:31" x14ac:dyDescent="0.25">
      <c r="E96" t="s">
        <v>17</v>
      </c>
      <c r="F96" s="26" t="s">
        <v>16</v>
      </c>
      <c r="G96" s="3">
        <f>G83-(1.984*G94)</f>
        <v>-11.970092374985176</v>
      </c>
      <c r="V96">
        <v>22572.361327999999</v>
      </c>
      <c r="W96">
        <v>15631.277344</v>
      </c>
      <c r="X96">
        <v>12608.146479999999</v>
      </c>
      <c r="Y96">
        <v>22389.361327999999</v>
      </c>
      <c r="Z96">
        <v>16775.798827999999</v>
      </c>
      <c r="AA96">
        <v>12780.383789</v>
      </c>
      <c r="AB96" s="5">
        <v>12845.504883</v>
      </c>
      <c r="AC96">
        <v>9825.5869139999995</v>
      </c>
      <c r="AD96">
        <v>12675.008789</v>
      </c>
      <c r="AE96">
        <v>7660.330078</v>
      </c>
    </row>
    <row r="97" spans="3:31" ht="15.75" thickBot="1" x14ac:dyDescent="0.3">
      <c r="F97" s="27"/>
      <c r="G97" s="4">
        <f>G83+(1.984*G94)</f>
        <v>19.959254911359018</v>
      </c>
      <c r="V97">
        <v>22616.896484000001</v>
      </c>
      <c r="W97">
        <v>15701.40625</v>
      </c>
      <c r="X97">
        <v>12528.74512</v>
      </c>
      <c r="Y97">
        <v>22278.804688</v>
      </c>
      <c r="Z97">
        <v>16619.419922000001</v>
      </c>
      <c r="AA97">
        <v>12720.289063</v>
      </c>
      <c r="AB97" s="5">
        <v>12809.883789</v>
      </c>
      <c r="AC97">
        <v>9802.2050780000009</v>
      </c>
      <c r="AD97">
        <v>12640.016602</v>
      </c>
      <c r="AE97">
        <v>7625.8154299999997</v>
      </c>
    </row>
    <row r="98" spans="3:31" x14ac:dyDescent="0.25">
      <c r="E98" t="s">
        <v>18</v>
      </c>
      <c r="F98" s="26" t="s">
        <v>19</v>
      </c>
      <c r="G98" s="3">
        <f>G84-(1.984*G94)</f>
        <v>149.8951851925367</v>
      </c>
      <c r="V98">
        <v>22626.417968999998</v>
      </c>
      <c r="W98">
        <v>15711.578125</v>
      </c>
      <c r="X98">
        <v>12522.29004</v>
      </c>
      <c r="Y98">
        <v>22269.154297000001</v>
      </c>
      <c r="Z98">
        <v>16687.349609000001</v>
      </c>
      <c r="AA98">
        <v>12686.25</v>
      </c>
      <c r="AB98" s="5">
        <v>12805.194336</v>
      </c>
      <c r="AC98">
        <v>9813.7001949999994</v>
      </c>
      <c r="AD98">
        <v>12645.548828000001</v>
      </c>
      <c r="AE98">
        <v>7643.7138670000004</v>
      </c>
    </row>
    <row r="99" spans="3:31" ht="15.75" thickBot="1" x14ac:dyDescent="0.3">
      <c r="F99" s="27"/>
      <c r="G99" s="4">
        <f>G84+(1.984*G94)</f>
        <v>181.82453247888088</v>
      </c>
      <c r="V99">
        <v>22584.445313</v>
      </c>
      <c r="W99">
        <v>15687.238281</v>
      </c>
      <c r="X99">
        <v>12499.791020000001</v>
      </c>
      <c r="Y99">
        <v>22306.560547000001</v>
      </c>
      <c r="Z99">
        <v>16662.146484000001</v>
      </c>
      <c r="AA99">
        <v>12693.244140999999</v>
      </c>
      <c r="AB99" s="5">
        <v>12809.203125</v>
      </c>
      <c r="AC99">
        <v>9825.1376949999994</v>
      </c>
      <c r="AD99">
        <v>12663.684569999999</v>
      </c>
      <c r="AE99">
        <v>7646.7690430000002</v>
      </c>
    </row>
    <row r="100" spans="3:31" x14ac:dyDescent="0.25">
      <c r="V100">
        <v>22669.033202999999</v>
      </c>
      <c r="W100">
        <v>15689.827148</v>
      </c>
      <c r="X100">
        <v>12524.221680000001</v>
      </c>
      <c r="Y100">
        <v>22233.183593999998</v>
      </c>
      <c r="Z100">
        <v>16643.089843999998</v>
      </c>
      <c r="AA100">
        <v>12741.743164</v>
      </c>
      <c r="AB100" s="5">
        <v>12851.534180000001</v>
      </c>
      <c r="AC100">
        <v>9813.9931639999995</v>
      </c>
      <c r="AD100">
        <v>12652.695313</v>
      </c>
      <c r="AE100">
        <v>7694.3637699999999</v>
      </c>
    </row>
    <row r="101" spans="3:31" x14ac:dyDescent="0.25">
      <c r="C101" s="2"/>
      <c r="D101" s="2"/>
      <c r="E101" s="2"/>
      <c r="F101" s="19"/>
      <c r="G101" s="2"/>
      <c r="H101" s="2"/>
      <c r="I101" s="2"/>
      <c r="J101" s="2"/>
      <c r="K101" s="2"/>
      <c r="L101" s="2"/>
      <c r="V101">
        <v>22599.419922000001</v>
      </c>
      <c r="W101">
        <v>15689.760742</v>
      </c>
      <c r="X101">
        <v>12529.028319999999</v>
      </c>
      <c r="Y101">
        <v>22230.208984000001</v>
      </c>
      <c r="Z101">
        <v>16664.658202999999</v>
      </c>
      <c r="AA101">
        <v>12740.273438</v>
      </c>
      <c r="AB101" s="5">
        <v>12812.476563</v>
      </c>
      <c r="AC101">
        <v>9832.2851559999999</v>
      </c>
      <c r="AD101">
        <v>12644.088867</v>
      </c>
      <c r="AE101">
        <v>7685.9946289999998</v>
      </c>
    </row>
    <row r="102" spans="3:31" x14ac:dyDescent="0.25">
      <c r="C102" s="2"/>
      <c r="D102" s="2"/>
      <c r="E102" s="2"/>
      <c r="F102" s="19"/>
      <c r="G102" s="2"/>
      <c r="H102" s="2"/>
      <c r="I102" s="2"/>
      <c r="J102" s="2"/>
      <c r="K102" s="2"/>
      <c r="L102" s="2"/>
      <c r="V102">
        <v>22591.371093999998</v>
      </c>
      <c r="W102">
        <v>15743.584961</v>
      </c>
      <c r="X102">
        <v>12497.552729999999</v>
      </c>
      <c r="Y102">
        <v>22278</v>
      </c>
      <c r="Z102">
        <v>16664.943359000001</v>
      </c>
      <c r="AA102">
        <v>12722.161133</v>
      </c>
      <c r="AB102" s="5">
        <v>12833.014648</v>
      </c>
      <c r="AC102">
        <v>9810.8681639999995</v>
      </c>
      <c r="AD102">
        <v>12634.263671999999</v>
      </c>
      <c r="AE102">
        <v>7663.1083980000003</v>
      </c>
    </row>
    <row r="103" spans="3:31" x14ac:dyDescent="0.25">
      <c r="C103" s="2"/>
      <c r="D103" s="2"/>
      <c r="E103" s="2"/>
      <c r="F103" s="2"/>
      <c r="G103" s="2"/>
      <c r="H103" s="2"/>
      <c r="I103" s="2"/>
      <c r="J103" s="2"/>
      <c r="K103" s="2"/>
      <c r="L103" s="2"/>
      <c r="V103" t="s">
        <v>26</v>
      </c>
      <c r="W103" t="s">
        <v>27</v>
      </c>
      <c r="X103" t="s">
        <v>28</v>
      </c>
      <c r="Y103" t="s">
        <v>31</v>
      </c>
      <c r="Z103" t="s">
        <v>32</v>
      </c>
      <c r="AA103" t="s">
        <v>33</v>
      </c>
      <c r="AB103" t="s">
        <v>34</v>
      </c>
      <c r="AC103" t="s">
        <v>35</v>
      </c>
      <c r="AD103" t="s">
        <v>36</v>
      </c>
      <c r="AE103" t="s">
        <v>37</v>
      </c>
    </row>
    <row r="104" spans="3:31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V104" t="s">
        <v>29</v>
      </c>
    </row>
    <row r="105" spans="3:31" x14ac:dyDescent="0.25">
      <c r="C105" s="2"/>
      <c r="D105" s="2"/>
      <c r="E105" s="2"/>
      <c r="F105" s="17"/>
      <c r="G105" s="17"/>
      <c r="H105" s="17"/>
      <c r="I105" s="17"/>
      <c r="J105" s="17"/>
      <c r="K105" s="2"/>
      <c r="L105" s="2"/>
      <c r="V105">
        <v>534.93652299999997</v>
      </c>
      <c r="W105" s="10"/>
      <c r="X105">
        <v>398.81912199999999</v>
      </c>
      <c r="Y105">
        <v>564.53070100000002</v>
      </c>
      <c r="Z105">
        <v>477.50579800000003</v>
      </c>
      <c r="AA105">
        <v>420.67587300000002</v>
      </c>
      <c r="AB105" s="5">
        <v>422.22387700000002</v>
      </c>
      <c r="AC105">
        <v>369.17770400000001</v>
      </c>
      <c r="AD105">
        <v>422.50793499999997</v>
      </c>
      <c r="AE105">
        <v>311.99191300000001</v>
      </c>
    </row>
    <row r="106" spans="3:31" x14ac:dyDescent="0.25">
      <c r="C106" s="2"/>
      <c r="D106" s="2"/>
      <c r="E106" s="2"/>
      <c r="F106" s="17"/>
      <c r="G106" s="17"/>
      <c r="H106" s="17"/>
      <c r="I106" s="17"/>
      <c r="J106" s="17"/>
      <c r="K106" s="2"/>
      <c r="L106" s="2"/>
      <c r="V106">
        <v>534.37890600000003</v>
      </c>
      <c r="W106" s="10">
        <v>448.38</v>
      </c>
      <c r="X106">
        <v>398.99117999999999</v>
      </c>
      <c r="Y106">
        <v>560.53350799999998</v>
      </c>
      <c r="Z106">
        <v>477.51516700000002</v>
      </c>
      <c r="AA106">
        <v>420.37155200000001</v>
      </c>
      <c r="AB106" s="5">
        <v>422.59817500000003</v>
      </c>
      <c r="AC106">
        <v>369.17706299999998</v>
      </c>
      <c r="AD106">
        <v>422.218658</v>
      </c>
      <c r="AE106">
        <v>311.78012100000001</v>
      </c>
    </row>
    <row r="107" spans="3:31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  <c r="V107">
        <v>534.33966099999998</v>
      </c>
      <c r="W107" s="10">
        <v>444.58367900000002</v>
      </c>
      <c r="X107">
        <v>399.04974399999998</v>
      </c>
      <c r="Y107">
        <v>560.05645800000002</v>
      </c>
      <c r="Z107">
        <v>477.47247299999998</v>
      </c>
      <c r="AA107">
        <v>420.18331899999998</v>
      </c>
      <c r="AB107" s="5">
        <v>422.55703699999998</v>
      </c>
      <c r="AC107">
        <v>369.21838400000001</v>
      </c>
      <c r="AD107">
        <v>422.336456</v>
      </c>
      <c r="AE107">
        <v>311.89453099999997</v>
      </c>
    </row>
    <row r="108" spans="3:31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V108">
        <v>537.91632100000004</v>
      </c>
      <c r="W108" s="10">
        <v>448.17748999999998</v>
      </c>
      <c r="X108">
        <v>399.40469400000001</v>
      </c>
      <c r="Z108">
        <v>477.68557700000002</v>
      </c>
      <c r="AA108">
        <v>421.82626299999998</v>
      </c>
      <c r="AB108" s="5">
        <v>421.78784200000001</v>
      </c>
      <c r="AC108">
        <v>369.37191799999999</v>
      </c>
      <c r="AD108">
        <v>422.88034099999999</v>
      </c>
      <c r="AE108">
        <v>312.06545999999997</v>
      </c>
    </row>
    <row r="109" spans="3:31" x14ac:dyDescent="0.25">
      <c r="C109" s="2"/>
      <c r="D109" s="2"/>
      <c r="E109" s="2"/>
      <c r="F109" s="17"/>
      <c r="G109" s="17"/>
      <c r="H109" s="17"/>
      <c r="I109" s="17"/>
      <c r="J109" s="17"/>
      <c r="K109" s="2"/>
      <c r="L109" s="2"/>
      <c r="V109">
        <v>536.77954099999999</v>
      </c>
      <c r="W109" s="10">
        <v>448.38473499999998</v>
      </c>
      <c r="X109">
        <v>398.01214599999997</v>
      </c>
      <c r="Y109">
        <v>561.48315400000001</v>
      </c>
      <c r="Z109">
        <v>477.62</v>
      </c>
      <c r="AA109">
        <v>420.52865600000001</v>
      </c>
      <c r="AB109" s="5">
        <v>421.81835899999999</v>
      </c>
      <c r="AC109">
        <v>369.169464</v>
      </c>
      <c r="AD109">
        <v>422.89410400000003</v>
      </c>
      <c r="AE109">
        <v>312.078979</v>
      </c>
    </row>
    <row r="110" spans="3:31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W110" s="10"/>
      <c r="X110">
        <v>398.39584400000001</v>
      </c>
      <c r="Y110">
        <v>562.56011999999998</v>
      </c>
      <c r="AA110" s="5">
        <v>417.02554300000003</v>
      </c>
      <c r="AB110" s="5">
        <v>422.33712800000001</v>
      </c>
      <c r="AC110">
        <v>369.35613999999998</v>
      </c>
      <c r="AD110">
        <v>421.94030800000002</v>
      </c>
      <c r="AE110">
        <v>311.45568800000001</v>
      </c>
    </row>
    <row r="111" spans="3:31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V111">
        <v>534.70355199999995</v>
      </c>
      <c r="W111" s="10">
        <v>449.08325200000002</v>
      </c>
      <c r="X111">
        <v>398.98263500000002</v>
      </c>
      <c r="Y111">
        <v>560.37316899999996</v>
      </c>
      <c r="Z111">
        <v>477.60674999999998</v>
      </c>
      <c r="AA111">
        <v>420.71304300000003</v>
      </c>
      <c r="AB111" s="5">
        <v>421.88382000000001</v>
      </c>
      <c r="AC111" s="28"/>
      <c r="AD111">
        <v>422.03582799999998</v>
      </c>
      <c r="AE111">
        <v>311.573059</v>
      </c>
    </row>
    <row r="112" spans="3:31" x14ac:dyDescent="0.25">
      <c r="C112" s="2"/>
      <c r="D112" s="2"/>
      <c r="E112" s="2"/>
      <c r="F112" s="17"/>
      <c r="G112" s="2"/>
      <c r="H112" s="2"/>
      <c r="I112" s="2"/>
      <c r="J112" s="2"/>
      <c r="K112" s="2"/>
      <c r="L112" s="2"/>
      <c r="V112">
        <v>539.10211200000003</v>
      </c>
      <c r="W112" s="10">
        <v>448.66464200000001</v>
      </c>
      <c r="X112">
        <v>399.26998900000001</v>
      </c>
      <c r="Y112">
        <v>559.96099900000002</v>
      </c>
      <c r="Z112">
        <v>477.57965100000001</v>
      </c>
      <c r="AA112">
        <v>420.24691799999999</v>
      </c>
      <c r="AB112" s="5">
        <v>422.34072900000001</v>
      </c>
      <c r="AC112">
        <v>368.95779399999998</v>
      </c>
      <c r="AD112">
        <v>421.796875</v>
      </c>
      <c r="AE112">
        <v>311.21933000000001</v>
      </c>
    </row>
    <row r="113" spans="3:31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V113" s="18"/>
      <c r="W113" s="18">
        <v>448.88784800000002</v>
      </c>
      <c r="X113" s="18">
        <v>399.56829800000003</v>
      </c>
      <c r="Y113" s="18">
        <v>562.23370399999999</v>
      </c>
      <c r="Z113" s="18">
        <v>477.30163599999997</v>
      </c>
      <c r="AA113" s="18">
        <v>420.39227299999999</v>
      </c>
      <c r="AB113" s="18">
        <v>421.98559599999999</v>
      </c>
      <c r="AC113" s="18">
        <v>369.00387599999999</v>
      </c>
      <c r="AD113" s="18">
        <v>421.874146</v>
      </c>
      <c r="AE113" s="18">
        <v>311.36541699999998</v>
      </c>
    </row>
    <row r="114" spans="3:31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V114">
        <v>535.59252900000001</v>
      </c>
      <c r="W114">
        <v>446.16204800000003</v>
      </c>
      <c r="Y114">
        <v>560.88061500000003</v>
      </c>
      <c r="Z114">
        <v>477.68246499999998</v>
      </c>
      <c r="AA114">
        <v>421.343323</v>
      </c>
      <c r="AB114" s="5">
        <v>422.79589800000002</v>
      </c>
      <c r="AC114">
        <v>369.92138699999998</v>
      </c>
      <c r="AD114">
        <v>423.05294800000001</v>
      </c>
      <c r="AE114">
        <v>312.71707199999997</v>
      </c>
    </row>
    <row r="115" spans="3:31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V115">
        <v>535.01593000000003</v>
      </c>
      <c r="W115">
        <v>445.958282</v>
      </c>
      <c r="X115">
        <v>397.21380599999998</v>
      </c>
      <c r="Y115">
        <v>561.66113299999995</v>
      </c>
      <c r="Z115">
        <v>478.34002700000002</v>
      </c>
      <c r="AA115">
        <v>420.92578099999997</v>
      </c>
      <c r="AB115" s="5">
        <v>422.84079000000003</v>
      </c>
      <c r="AC115">
        <v>369.85830700000002</v>
      </c>
      <c r="AD115">
        <v>423.46127300000001</v>
      </c>
      <c r="AE115">
        <v>312.94833399999999</v>
      </c>
    </row>
    <row r="116" spans="3:31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V116">
        <v>534.35504200000003</v>
      </c>
      <c r="W116">
        <v>445.53607199999999</v>
      </c>
      <c r="X116">
        <v>398.84771699999999</v>
      </c>
      <c r="Y116">
        <v>561.18335000000002</v>
      </c>
      <c r="Z116">
        <v>478.95562699999999</v>
      </c>
      <c r="AA116">
        <v>421.65405299999998</v>
      </c>
      <c r="AB116" s="5">
        <v>423.127655</v>
      </c>
      <c r="AC116">
        <v>369.65835600000003</v>
      </c>
      <c r="AD116">
        <v>423.454926</v>
      </c>
      <c r="AE116">
        <v>312.68188500000002</v>
      </c>
    </row>
    <row r="117" spans="3:31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  <c r="V117">
        <v>534.74481200000002</v>
      </c>
      <c r="W117">
        <v>446.51205399999998</v>
      </c>
      <c r="X117">
        <v>397.547729</v>
      </c>
      <c r="Y117">
        <v>559.85137899999995</v>
      </c>
      <c r="Z117">
        <v>477.40625</v>
      </c>
      <c r="AA117">
        <v>420.92550699999998</v>
      </c>
      <c r="AB117" s="5">
        <v>422.58193999999997</v>
      </c>
      <c r="AC117">
        <v>369.452271</v>
      </c>
      <c r="AD117">
        <v>422.91934199999997</v>
      </c>
      <c r="AE117">
        <v>312.03033399999998</v>
      </c>
    </row>
    <row r="118" spans="3:31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  <c r="V118">
        <v>534.87316899999996</v>
      </c>
      <c r="W118">
        <v>446.65689099999997</v>
      </c>
      <c r="X118">
        <v>397.41546599999998</v>
      </c>
      <c r="Y118">
        <v>559.63317900000004</v>
      </c>
      <c r="Z118">
        <v>477.986267</v>
      </c>
      <c r="AA118">
        <v>420.21020499999997</v>
      </c>
      <c r="AB118" s="5">
        <v>422.553406</v>
      </c>
      <c r="AC118">
        <v>369.61013800000001</v>
      </c>
      <c r="AD118">
        <v>422.98349000000002</v>
      </c>
      <c r="AE118">
        <v>312.41076700000002</v>
      </c>
    </row>
    <row r="119" spans="3:31" x14ac:dyDescent="0.25">
      <c r="V119">
        <v>534.37512200000003</v>
      </c>
      <c r="W119">
        <v>446.25982699999997</v>
      </c>
      <c r="X119">
        <v>397.03729199999998</v>
      </c>
      <c r="Y119">
        <v>560.22766100000001</v>
      </c>
      <c r="Z119">
        <v>478.12155200000001</v>
      </c>
      <c r="AA119">
        <v>420.38055400000002</v>
      </c>
      <c r="AB119" s="5">
        <v>422.65533399999998</v>
      </c>
      <c r="AC119">
        <v>369.81277499999999</v>
      </c>
      <c r="AD119">
        <v>423.19580100000002</v>
      </c>
      <c r="AE119">
        <v>312.45388800000001</v>
      </c>
    </row>
    <row r="120" spans="3:31" x14ac:dyDescent="0.25">
      <c r="V120">
        <v>535.37969999999996</v>
      </c>
      <c r="W120">
        <v>446.37103300000001</v>
      </c>
      <c r="X120">
        <v>397.47146600000002</v>
      </c>
      <c r="Y120">
        <v>559.37353499999995</v>
      </c>
      <c r="Z120">
        <v>477.598389</v>
      </c>
      <c r="AA120">
        <v>421.02493299999998</v>
      </c>
      <c r="AB120" s="5">
        <v>423.315155</v>
      </c>
      <c r="AC120">
        <v>369.479218</v>
      </c>
      <c r="AD120">
        <v>423.09197999999998</v>
      </c>
      <c r="AE120">
        <v>313.43942299999998</v>
      </c>
    </row>
    <row r="121" spans="3:31" x14ac:dyDescent="0.25">
      <c r="V121">
        <v>534.69604500000003</v>
      </c>
      <c r="W121">
        <v>446.329407</v>
      </c>
      <c r="X121">
        <v>397.547729</v>
      </c>
      <c r="Y121">
        <v>559.19018600000004</v>
      </c>
      <c r="Z121">
        <v>477.65783699999997</v>
      </c>
      <c r="AA121">
        <v>421.081299</v>
      </c>
      <c r="AB121" s="5">
        <v>422.59948700000001</v>
      </c>
      <c r="AC121">
        <v>369.57421900000003</v>
      </c>
      <c r="AD121">
        <v>422.891998</v>
      </c>
      <c r="AE121">
        <v>313.26858499999997</v>
      </c>
    </row>
    <row r="122" spans="3:31" x14ac:dyDescent="0.25">
      <c r="V122">
        <v>534.49383499999999</v>
      </c>
      <c r="W122">
        <v>447.11181599999998</v>
      </c>
      <c r="X122">
        <v>397.06356799999998</v>
      </c>
      <c r="Y122">
        <v>559.94781499999999</v>
      </c>
      <c r="Z122">
        <v>477.71771200000001</v>
      </c>
      <c r="AA122">
        <v>420.76303100000001</v>
      </c>
      <c r="AB122" s="5">
        <v>422.94638099999997</v>
      </c>
      <c r="AC122">
        <v>369.452179</v>
      </c>
      <c r="AD122">
        <v>422.72918700000002</v>
      </c>
      <c r="AE122">
        <v>312.83709700000003</v>
      </c>
    </row>
    <row r="123" spans="3:31" x14ac:dyDescent="0.25">
      <c r="AD123" s="10"/>
      <c r="AE123" s="10"/>
    </row>
  </sheetData>
  <mergeCells count="6">
    <mergeCell ref="F101:F102"/>
    <mergeCell ref="F92:F93"/>
    <mergeCell ref="F94:F95"/>
    <mergeCell ref="G94:G95"/>
    <mergeCell ref="F96:F97"/>
    <mergeCell ref="F98:F99"/>
  </mergeCells>
  <pageMargins left="0.7" right="0.7" top="0.75" bottom="0.75" header="0.3" footer="0.3"/>
  <pageSetup paperSize="9" orientation="portrait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8"/>
  <sheetViews>
    <sheetView zoomScale="85" zoomScaleNormal="85" workbookViewId="0">
      <pane ySplit="5595" topLeftCell="A80" activePane="bottomLeft"/>
      <selection activeCell="C2" sqref="C2:D83"/>
      <selection pane="bottomLeft" activeCell="G89" sqref="G89"/>
    </sheetView>
  </sheetViews>
  <sheetFormatPr defaultColWidth="8.85546875" defaultRowHeight="15" x14ac:dyDescent="0.25"/>
  <cols>
    <col min="5" max="5" width="11.42578125" customWidth="1"/>
    <col min="6" max="6" width="18.42578125" customWidth="1"/>
    <col min="7" max="7" width="11.140625" bestFit="1" customWidth="1"/>
    <col min="8" max="8" width="9" bestFit="1" customWidth="1"/>
    <col min="9" max="9" width="12" bestFit="1" customWidth="1"/>
  </cols>
  <sheetData>
    <row r="1" spans="2:26" x14ac:dyDescent="0.25">
      <c r="C1" s="29" t="s">
        <v>22</v>
      </c>
      <c r="D1" s="29" t="s">
        <v>23</v>
      </c>
      <c r="E1" s="6" t="s">
        <v>5</v>
      </c>
      <c r="F1" s="6" t="s">
        <v>6</v>
      </c>
      <c r="I1" s="6" t="s">
        <v>20</v>
      </c>
      <c r="Y1" s="6"/>
      <c r="Z1" s="6"/>
    </row>
    <row r="2" spans="2:26" x14ac:dyDescent="0.25">
      <c r="B2" s="1">
        <v>1</v>
      </c>
      <c r="C2" s="2">
        <v>534.93652299999997</v>
      </c>
      <c r="D2" s="5">
        <v>535.59252900000001</v>
      </c>
      <c r="E2" s="5">
        <f>D2-C2</f>
        <v>0.65600600000004761</v>
      </c>
      <c r="F2">
        <f>AVERAGE(C2,D2)</f>
        <v>535.26452599999993</v>
      </c>
      <c r="G2">
        <f>$G$88</f>
        <v>-2.829259253983369</v>
      </c>
      <c r="H2">
        <f>$G$89</f>
        <v>2.7195798637394626</v>
      </c>
      <c r="I2">
        <f>$E$84</f>
        <v>-5.483969512195308E-2</v>
      </c>
      <c r="J2">
        <f>(E2/D2)*100</f>
        <v>0.12248229101045724</v>
      </c>
      <c r="O2">
        <f>D2/C2</f>
        <v>1.0012263249409876</v>
      </c>
      <c r="Y2" s="5"/>
    </row>
    <row r="3" spans="2:26" x14ac:dyDescent="0.25">
      <c r="B3" s="1">
        <v>2</v>
      </c>
      <c r="C3" s="2">
        <v>534.37890600000003</v>
      </c>
      <c r="D3" s="5">
        <v>535.01593000000003</v>
      </c>
      <c r="E3" s="5">
        <f t="shared" ref="E3:E66" si="0">D3-C3</f>
        <v>0.6370239999999967</v>
      </c>
      <c r="F3">
        <f>AVERAGE(C3,D3)</f>
        <v>534.69741799999997</v>
      </c>
      <c r="G3">
        <f>$G$88</f>
        <v>-2.829259253983369</v>
      </c>
      <c r="H3">
        <f>$G$89</f>
        <v>2.7195798637394626</v>
      </c>
      <c r="I3">
        <f>$E$84</f>
        <v>-5.483969512195308E-2</v>
      </c>
      <c r="J3">
        <f>(E3/D3)*100</f>
        <v>0.11906636125769128</v>
      </c>
      <c r="L3" s="16"/>
      <c r="O3">
        <f t="shared" ref="O3:O66" si="1">D3/C3</f>
        <v>1.0011920829824072</v>
      </c>
      <c r="Y3" s="5"/>
    </row>
    <row r="4" spans="2:26" x14ac:dyDescent="0.25">
      <c r="B4" s="1">
        <v>3</v>
      </c>
      <c r="C4" s="2">
        <v>534.33966099999998</v>
      </c>
      <c r="D4" s="5">
        <v>534.35504200000003</v>
      </c>
      <c r="E4" s="5">
        <f t="shared" si="0"/>
        <v>1.5381000000047607E-2</v>
      </c>
      <c r="F4">
        <f>AVERAGE(C4,D4)</f>
        <v>534.34735150000006</v>
      </c>
      <c r="G4">
        <f>$G$88</f>
        <v>-2.829259253983369</v>
      </c>
      <c r="H4">
        <f>$G$89</f>
        <v>2.7195798637394626</v>
      </c>
      <c r="I4">
        <f>$E$84</f>
        <v>-5.483969512195308E-2</v>
      </c>
      <c r="J4">
        <f>(E4/D4)*100</f>
        <v>2.8784232937110765E-3</v>
      </c>
      <c r="O4">
        <f t="shared" si="1"/>
        <v>1.0000287850614931</v>
      </c>
      <c r="Y4" s="5"/>
    </row>
    <row r="5" spans="2:26" x14ac:dyDescent="0.25">
      <c r="B5" s="1">
        <v>4</v>
      </c>
      <c r="C5" s="2">
        <v>537.91632100000004</v>
      </c>
      <c r="D5" s="5">
        <v>534.74481200000002</v>
      </c>
      <c r="E5" s="5">
        <f t="shared" si="0"/>
        <v>-3.1715090000000146</v>
      </c>
      <c r="F5">
        <f>AVERAGE(C5,D5)</f>
        <v>536.33056650000003</v>
      </c>
      <c r="G5">
        <f>$G$88</f>
        <v>-2.829259253983369</v>
      </c>
      <c r="H5">
        <f>$G$89</f>
        <v>2.7195798637394626</v>
      </c>
      <c r="I5">
        <f>$E$84</f>
        <v>-5.483969512195308E-2</v>
      </c>
      <c r="J5">
        <f>(E5/D5)*100</f>
        <v>-0.59308831592741373</v>
      </c>
      <c r="O5">
        <f t="shared" si="1"/>
        <v>0.99410408482474732</v>
      </c>
      <c r="Y5" s="5"/>
    </row>
    <row r="6" spans="2:26" x14ac:dyDescent="0.25">
      <c r="B6" s="1">
        <v>5</v>
      </c>
      <c r="C6" s="2">
        <v>536.77954099999999</v>
      </c>
      <c r="D6" s="5">
        <v>534.87316899999996</v>
      </c>
      <c r="E6" s="5">
        <f t="shared" si="0"/>
        <v>-1.906372000000033</v>
      </c>
      <c r="F6">
        <f>AVERAGE(C6,D6)</f>
        <v>535.82635499999992</v>
      </c>
      <c r="G6">
        <f>$G$88</f>
        <v>-2.829259253983369</v>
      </c>
      <c r="H6">
        <f>$G$89</f>
        <v>2.7195798637394626</v>
      </c>
      <c r="I6">
        <f>$E$84</f>
        <v>-5.483969512195308E-2</v>
      </c>
      <c r="J6">
        <f>(E6/D6)*100</f>
        <v>-0.35641570945953227</v>
      </c>
      <c r="O6">
        <f t="shared" si="1"/>
        <v>0.99644850100574156</v>
      </c>
      <c r="Y6" s="5"/>
    </row>
    <row r="7" spans="2:26" x14ac:dyDescent="0.25">
      <c r="B7" s="1">
        <v>6</v>
      </c>
      <c r="C7" s="2">
        <v>534.70355199999995</v>
      </c>
      <c r="D7" s="5">
        <v>535.37969999999996</v>
      </c>
      <c r="E7" s="5">
        <f t="shared" si="0"/>
        <v>0.67614800000001196</v>
      </c>
      <c r="F7">
        <f>AVERAGE(C7,D7)</f>
        <v>535.04162599999995</v>
      </c>
      <c r="G7">
        <f>$G$88</f>
        <v>-2.829259253983369</v>
      </c>
      <c r="H7">
        <f>$G$89</f>
        <v>2.7195798637394626</v>
      </c>
      <c r="I7">
        <f>$E$84</f>
        <v>-5.483969512195308E-2</v>
      </c>
      <c r="J7">
        <f>(E7/D7)*100</f>
        <v>0.12629317099621298</v>
      </c>
      <c r="O7">
        <f t="shared" si="1"/>
        <v>1.001264528723385</v>
      </c>
      <c r="Y7" s="5"/>
    </row>
    <row r="8" spans="2:26" x14ac:dyDescent="0.25">
      <c r="B8" s="1">
        <v>7</v>
      </c>
      <c r="C8" s="2">
        <v>539.10211200000003</v>
      </c>
      <c r="D8" s="5">
        <v>534.69604500000003</v>
      </c>
      <c r="E8" s="5">
        <f t="shared" si="0"/>
        <v>-4.4060670000000073</v>
      </c>
      <c r="F8">
        <f>AVERAGE(C8,D8)</f>
        <v>536.89907850000009</v>
      </c>
      <c r="G8">
        <f>$G$88</f>
        <v>-2.829259253983369</v>
      </c>
      <c r="H8">
        <f>$G$89</f>
        <v>2.7195798637394626</v>
      </c>
      <c r="I8">
        <f>$E$84</f>
        <v>-5.483969512195308E-2</v>
      </c>
      <c r="J8">
        <f>(E8/D8)*100</f>
        <v>-0.8240320909798402</v>
      </c>
      <c r="O8">
        <f t="shared" si="1"/>
        <v>0.9918270270104228</v>
      </c>
      <c r="Y8" s="5"/>
    </row>
    <row r="9" spans="2:26" x14ac:dyDescent="0.25">
      <c r="B9" s="1">
        <v>8</v>
      </c>
      <c r="C9" s="10">
        <v>448.38</v>
      </c>
      <c r="D9">
        <v>445.958282</v>
      </c>
      <c r="E9" s="5">
        <f t="shared" si="0"/>
        <v>-2.4217179999999985</v>
      </c>
      <c r="F9">
        <f t="shared" ref="F9:F60" si="2">AVERAGE(C9,D9)</f>
        <v>447.16914099999997</v>
      </c>
      <c r="G9">
        <f>$G$88</f>
        <v>-2.829259253983369</v>
      </c>
      <c r="H9">
        <f>$G$89</f>
        <v>2.7195798637394626</v>
      </c>
      <c r="I9">
        <f>$E$84</f>
        <v>-5.483969512195308E-2</v>
      </c>
      <c r="J9">
        <f t="shared" ref="J9:J73" si="3">(E9/D9)*100</f>
        <v>-0.54303689330294769</v>
      </c>
      <c r="O9">
        <f t="shared" si="1"/>
        <v>0.99459896070297515</v>
      </c>
      <c r="Y9" s="5"/>
    </row>
    <row r="10" spans="2:26" x14ac:dyDescent="0.25">
      <c r="B10" s="1">
        <v>9</v>
      </c>
      <c r="C10" s="10">
        <v>444.58367900000002</v>
      </c>
      <c r="D10">
        <v>445.53607199999999</v>
      </c>
      <c r="E10" s="5">
        <f t="shared" si="0"/>
        <v>0.95239299999997229</v>
      </c>
      <c r="F10">
        <f t="shared" si="2"/>
        <v>445.05987549999998</v>
      </c>
      <c r="G10">
        <f>$G$88</f>
        <v>-2.829259253983369</v>
      </c>
      <c r="H10">
        <f>$G$89</f>
        <v>2.7195798637394626</v>
      </c>
      <c r="I10">
        <f>$E$84</f>
        <v>-5.483969512195308E-2</v>
      </c>
      <c r="J10">
        <f t="shared" si="3"/>
        <v>0.21376338749064797</v>
      </c>
      <c r="O10">
        <f t="shared" si="1"/>
        <v>1.0021422131422868</v>
      </c>
      <c r="Y10" s="5"/>
    </row>
    <row r="11" spans="2:26" x14ac:dyDescent="0.25">
      <c r="B11" s="1">
        <v>10</v>
      </c>
      <c r="C11" s="10">
        <v>448.17748999999998</v>
      </c>
      <c r="D11">
        <v>446.51205399999998</v>
      </c>
      <c r="E11" s="5">
        <f t="shared" si="0"/>
        <v>-1.6654359999999997</v>
      </c>
      <c r="F11">
        <f t="shared" si="2"/>
        <v>447.34477199999998</v>
      </c>
      <c r="G11">
        <f>$G$88</f>
        <v>-2.829259253983369</v>
      </c>
      <c r="H11">
        <f>$G$89</f>
        <v>2.7195798637394626</v>
      </c>
      <c r="I11">
        <f>$E$84</f>
        <v>-5.483969512195308E-2</v>
      </c>
      <c r="J11">
        <f t="shared" si="3"/>
        <v>-0.37298791490184491</v>
      </c>
      <c r="O11">
        <f t="shared" si="1"/>
        <v>0.99628398115219929</v>
      </c>
      <c r="Y11" s="5"/>
    </row>
    <row r="12" spans="2:26" x14ac:dyDescent="0.25">
      <c r="B12" s="1">
        <v>11</v>
      </c>
      <c r="C12" s="10">
        <v>448.38473499999998</v>
      </c>
      <c r="D12">
        <v>446.65689099999997</v>
      </c>
      <c r="E12" s="5">
        <f t="shared" si="0"/>
        <v>-1.7278440000000046</v>
      </c>
      <c r="F12">
        <f t="shared" si="2"/>
        <v>447.52081299999998</v>
      </c>
      <c r="G12">
        <f>$G$88</f>
        <v>-2.829259253983369</v>
      </c>
      <c r="H12">
        <f>$G$89</f>
        <v>2.7195798637394626</v>
      </c>
      <c r="I12">
        <f>$E$84</f>
        <v>-5.483969512195308E-2</v>
      </c>
      <c r="J12">
        <f t="shared" si="3"/>
        <v>-0.38683921256237924</v>
      </c>
      <c r="O12">
        <f t="shared" si="1"/>
        <v>0.99614651466669579</v>
      </c>
      <c r="Y12" s="5"/>
    </row>
    <row r="13" spans="2:26" x14ac:dyDescent="0.25">
      <c r="B13" s="1">
        <v>12</v>
      </c>
      <c r="C13" s="10">
        <v>449.08325200000002</v>
      </c>
      <c r="D13">
        <v>446.37103300000001</v>
      </c>
      <c r="E13" s="5">
        <f t="shared" si="0"/>
        <v>-2.7122190000000046</v>
      </c>
      <c r="F13">
        <f t="shared" si="2"/>
        <v>447.72714250000001</v>
      </c>
      <c r="G13">
        <f>$G$88</f>
        <v>-2.829259253983369</v>
      </c>
      <c r="H13">
        <f>$G$89</f>
        <v>2.7195798637394626</v>
      </c>
      <c r="I13">
        <f>$E$84</f>
        <v>-5.483969512195308E-2</v>
      </c>
      <c r="J13">
        <f t="shared" si="3"/>
        <v>-0.60761536916308023</v>
      </c>
      <c r="O13">
        <f t="shared" si="1"/>
        <v>0.99396054297745218</v>
      </c>
      <c r="Y13" s="5"/>
    </row>
    <row r="14" spans="2:26" x14ac:dyDescent="0.25">
      <c r="B14" s="1">
        <v>13</v>
      </c>
      <c r="C14" s="10">
        <v>448.66464200000001</v>
      </c>
      <c r="D14">
        <v>446.329407</v>
      </c>
      <c r="E14" s="5">
        <f t="shared" si="0"/>
        <v>-2.3352350000000115</v>
      </c>
      <c r="F14">
        <f t="shared" si="2"/>
        <v>447.49702450000001</v>
      </c>
      <c r="G14">
        <f>$G$88</f>
        <v>-2.829259253983369</v>
      </c>
      <c r="H14">
        <f>$G$89</f>
        <v>2.7195798637394626</v>
      </c>
      <c r="I14">
        <f>$E$84</f>
        <v>-5.483969512195308E-2</v>
      </c>
      <c r="J14">
        <f t="shared" si="3"/>
        <v>-0.52320885950497353</v>
      </c>
      <c r="O14">
        <f t="shared" si="1"/>
        <v>0.9947951436743705</v>
      </c>
      <c r="Y14" s="5"/>
    </row>
    <row r="15" spans="2:26" x14ac:dyDescent="0.25">
      <c r="B15" s="1">
        <v>14</v>
      </c>
      <c r="C15" s="10">
        <v>448.88784800000002</v>
      </c>
      <c r="D15">
        <v>447.11181599999998</v>
      </c>
      <c r="E15" s="5">
        <f t="shared" si="0"/>
        <v>-1.7760320000000434</v>
      </c>
      <c r="F15">
        <f t="shared" si="2"/>
        <v>447.99983199999997</v>
      </c>
      <c r="G15">
        <f>$G$88</f>
        <v>-2.829259253983369</v>
      </c>
      <c r="H15">
        <f>$G$89</f>
        <v>2.7195798637394626</v>
      </c>
      <c r="I15">
        <f>$E$84</f>
        <v>-5.483969512195308E-2</v>
      </c>
      <c r="J15">
        <f t="shared" si="3"/>
        <v>-0.39722323062024456</v>
      </c>
      <c r="O15">
        <f t="shared" si="1"/>
        <v>0.99604348389489028</v>
      </c>
      <c r="Y15" s="5"/>
    </row>
    <row r="16" spans="2:26" x14ac:dyDescent="0.25">
      <c r="B16" s="1">
        <v>15</v>
      </c>
      <c r="C16" s="10">
        <v>398.99117999999999</v>
      </c>
      <c r="D16">
        <v>397.21380599999998</v>
      </c>
      <c r="E16" s="5">
        <f t="shared" si="0"/>
        <v>-1.7773740000000089</v>
      </c>
      <c r="F16">
        <f t="shared" si="2"/>
        <v>398.10249299999998</v>
      </c>
      <c r="G16">
        <f>$G$88</f>
        <v>-2.829259253983369</v>
      </c>
      <c r="H16">
        <f>$G$89</f>
        <v>2.7195798637394626</v>
      </c>
      <c r="I16">
        <f>$E$84</f>
        <v>-5.483969512195308E-2</v>
      </c>
      <c r="J16">
        <f t="shared" si="3"/>
        <v>-0.44746027785348652</v>
      </c>
      <c r="O16">
        <f t="shared" si="1"/>
        <v>0.99554533009977808</v>
      </c>
      <c r="Y16" s="5"/>
    </row>
    <row r="17" spans="2:25" x14ac:dyDescent="0.25">
      <c r="B17" s="1">
        <v>16</v>
      </c>
      <c r="C17" s="10">
        <v>399.04974399999998</v>
      </c>
      <c r="D17">
        <v>398.84771699999999</v>
      </c>
      <c r="E17" s="5">
        <f t="shared" si="0"/>
        <v>-0.20202699999998686</v>
      </c>
      <c r="F17">
        <f t="shared" si="2"/>
        <v>398.94873050000001</v>
      </c>
      <c r="G17">
        <f>$G$88</f>
        <v>-2.829259253983369</v>
      </c>
      <c r="H17">
        <f>$G$89</f>
        <v>2.7195798637394626</v>
      </c>
      <c r="I17">
        <f>$E$84</f>
        <v>-5.483969512195308E-2</v>
      </c>
      <c r="J17">
        <f t="shared" si="3"/>
        <v>-5.0652665513436265E-2</v>
      </c>
      <c r="O17">
        <f t="shared" si="1"/>
        <v>0.99949372978422468</v>
      </c>
      <c r="Y17" s="5"/>
    </row>
    <row r="18" spans="2:25" x14ac:dyDescent="0.25">
      <c r="B18" s="1">
        <v>17</v>
      </c>
      <c r="C18" s="10">
        <v>399.40469400000001</v>
      </c>
      <c r="D18">
        <v>397.547729</v>
      </c>
      <c r="E18" s="5">
        <f t="shared" si="0"/>
        <v>-1.8569650000000024</v>
      </c>
      <c r="F18">
        <f t="shared" si="2"/>
        <v>398.47621149999998</v>
      </c>
      <c r="G18">
        <f>$G$88</f>
        <v>-2.829259253983369</v>
      </c>
      <c r="H18">
        <f>$G$89</f>
        <v>2.7195798637394626</v>
      </c>
      <c r="I18">
        <f>$E$84</f>
        <v>-5.483969512195308E-2</v>
      </c>
      <c r="J18">
        <f t="shared" si="3"/>
        <v>-0.46710491962085954</v>
      </c>
      <c r="O18">
        <f t="shared" si="1"/>
        <v>0.99535066806200334</v>
      </c>
      <c r="Y18" s="5"/>
    </row>
    <row r="19" spans="2:25" x14ac:dyDescent="0.25">
      <c r="B19" s="1">
        <v>18</v>
      </c>
      <c r="C19" s="10">
        <v>398.01214599999997</v>
      </c>
      <c r="D19">
        <v>397.41546599999998</v>
      </c>
      <c r="E19" s="5">
        <f t="shared" si="0"/>
        <v>-0.59667999999999211</v>
      </c>
      <c r="F19">
        <f t="shared" si="2"/>
        <v>397.71380599999998</v>
      </c>
      <c r="G19">
        <f>$G$88</f>
        <v>-2.829259253983369</v>
      </c>
      <c r="H19">
        <f>$G$89</f>
        <v>2.7195798637394626</v>
      </c>
      <c r="I19">
        <f>$E$84</f>
        <v>-5.483969512195308E-2</v>
      </c>
      <c r="J19">
        <f t="shared" si="3"/>
        <v>-0.15014010551868964</v>
      </c>
      <c r="O19">
        <f t="shared" si="1"/>
        <v>0.99850084977054954</v>
      </c>
      <c r="Y19" s="5"/>
    </row>
    <row r="20" spans="2:25" x14ac:dyDescent="0.25">
      <c r="B20" s="1">
        <v>19</v>
      </c>
      <c r="C20" s="10">
        <v>398.39584400000001</v>
      </c>
      <c r="D20">
        <v>397.03729199999998</v>
      </c>
      <c r="E20" s="5">
        <f t="shared" si="0"/>
        <v>-1.3585520000000315</v>
      </c>
      <c r="F20">
        <f t="shared" si="2"/>
        <v>397.716568</v>
      </c>
      <c r="G20">
        <f>$G$88</f>
        <v>-2.829259253983369</v>
      </c>
      <c r="H20">
        <f>$G$89</f>
        <v>2.7195798637394626</v>
      </c>
      <c r="I20">
        <f>$E$84</f>
        <v>-5.483969512195308E-2</v>
      </c>
      <c r="J20">
        <f t="shared" si="3"/>
        <v>-0.34217239220945311</v>
      </c>
      <c r="O20">
        <f t="shared" si="1"/>
        <v>0.99658994434690928</v>
      </c>
      <c r="Y20" s="5"/>
    </row>
    <row r="21" spans="2:25" x14ac:dyDescent="0.25">
      <c r="B21" s="1">
        <v>20</v>
      </c>
      <c r="C21" s="10">
        <v>398.98263500000002</v>
      </c>
      <c r="D21">
        <v>397.47146600000002</v>
      </c>
      <c r="E21" s="5">
        <f t="shared" si="0"/>
        <v>-1.5111689999999953</v>
      </c>
      <c r="F21">
        <f t="shared" si="2"/>
        <v>398.22705050000002</v>
      </c>
      <c r="G21">
        <f>$G$88</f>
        <v>-2.829259253983369</v>
      </c>
      <c r="H21">
        <f>$G$89</f>
        <v>2.7195798637394626</v>
      </c>
      <c r="I21">
        <f>$E$84</f>
        <v>-5.483969512195308E-2</v>
      </c>
      <c r="J21">
        <f t="shared" si="3"/>
        <v>-0.38019559371338502</v>
      </c>
      <c r="O21">
        <f t="shared" si="1"/>
        <v>0.9962124441831911</v>
      </c>
      <c r="Y21" s="5"/>
    </row>
    <row r="22" spans="2:25" x14ac:dyDescent="0.25">
      <c r="B22" s="1">
        <v>21</v>
      </c>
      <c r="C22" s="10">
        <v>399.26998900000001</v>
      </c>
      <c r="D22">
        <v>397.547729</v>
      </c>
      <c r="E22" s="5">
        <f t="shared" si="0"/>
        <v>-1.7222600000000057</v>
      </c>
      <c r="F22">
        <f t="shared" si="2"/>
        <v>398.40885900000001</v>
      </c>
      <c r="G22">
        <f>$G$88</f>
        <v>-2.829259253983369</v>
      </c>
      <c r="H22">
        <f>$G$89</f>
        <v>2.7195798637394626</v>
      </c>
      <c r="I22">
        <f>$E$84</f>
        <v>-5.483969512195308E-2</v>
      </c>
      <c r="J22">
        <f t="shared" si="3"/>
        <v>-0.4332209378562456</v>
      </c>
      <c r="O22">
        <f t="shared" si="1"/>
        <v>0.99568647770318641</v>
      </c>
      <c r="Y22" s="5"/>
    </row>
    <row r="23" spans="2:25" x14ac:dyDescent="0.25">
      <c r="B23" s="1">
        <v>22</v>
      </c>
      <c r="C23" s="10">
        <v>399.56829800000003</v>
      </c>
      <c r="D23">
        <v>397.06356799999998</v>
      </c>
      <c r="E23" s="5">
        <f t="shared" si="0"/>
        <v>-2.5047300000000519</v>
      </c>
      <c r="F23">
        <f t="shared" si="2"/>
        <v>398.31593299999997</v>
      </c>
      <c r="G23">
        <f>$G$88</f>
        <v>-2.829259253983369</v>
      </c>
      <c r="H23">
        <f>$G$89</f>
        <v>2.7195798637394626</v>
      </c>
      <c r="I23">
        <f>$E$84</f>
        <v>-5.483969512195308E-2</v>
      </c>
      <c r="J23">
        <f t="shared" si="3"/>
        <v>-0.63081335127680416</v>
      </c>
      <c r="O23">
        <f t="shared" si="1"/>
        <v>0.99373140959245954</v>
      </c>
      <c r="Y23" s="5"/>
    </row>
    <row r="24" spans="2:25" x14ac:dyDescent="0.25">
      <c r="B24" s="1">
        <v>23</v>
      </c>
      <c r="C24" s="10">
        <v>564.53070100000002</v>
      </c>
      <c r="D24">
        <v>560.88061500000003</v>
      </c>
      <c r="E24" s="5">
        <f t="shared" si="0"/>
        <v>-3.6500859999999875</v>
      </c>
      <c r="F24">
        <f t="shared" si="2"/>
        <v>562.70565800000008</v>
      </c>
      <c r="G24">
        <f>$G$88</f>
        <v>-2.829259253983369</v>
      </c>
      <c r="H24">
        <f>$G$89</f>
        <v>2.7195798637394626</v>
      </c>
      <c r="I24">
        <f>$E$84</f>
        <v>-5.483969512195308E-2</v>
      </c>
      <c r="J24">
        <f t="shared" si="3"/>
        <v>-0.65077770605425311</v>
      </c>
      <c r="O24">
        <f t="shared" si="1"/>
        <v>0.99353430027182876</v>
      </c>
      <c r="Y24" s="5"/>
    </row>
    <row r="25" spans="2:25" x14ac:dyDescent="0.25">
      <c r="B25" s="1">
        <v>24</v>
      </c>
      <c r="C25" s="10">
        <v>560.53350799999998</v>
      </c>
      <c r="D25">
        <v>561.66113299999995</v>
      </c>
      <c r="E25" s="5">
        <f t="shared" si="0"/>
        <v>1.1276249999999663</v>
      </c>
      <c r="F25">
        <f t="shared" si="2"/>
        <v>561.09732050000002</v>
      </c>
      <c r="G25">
        <f>$G$88</f>
        <v>-2.829259253983369</v>
      </c>
      <c r="H25">
        <f>$G$89</f>
        <v>2.7195798637394626</v>
      </c>
      <c r="I25">
        <f>$E$84</f>
        <v>-5.483969512195308E-2</v>
      </c>
      <c r="J25">
        <f t="shared" si="3"/>
        <v>0.20076607294811094</v>
      </c>
      <c r="O25">
        <f t="shared" si="1"/>
        <v>1.0020116995396464</v>
      </c>
      <c r="Y25" s="5"/>
    </row>
    <row r="26" spans="2:25" x14ac:dyDescent="0.25">
      <c r="B26" s="1">
        <v>25</v>
      </c>
      <c r="C26" s="10">
        <v>560.05645800000002</v>
      </c>
      <c r="D26">
        <v>561.18335000000002</v>
      </c>
      <c r="E26" s="5">
        <f t="shared" si="0"/>
        <v>1.126891999999998</v>
      </c>
      <c r="F26">
        <f t="shared" si="2"/>
        <v>560.61990400000002</v>
      </c>
      <c r="G26">
        <f>$G$88</f>
        <v>-2.829259253983369</v>
      </c>
      <c r="H26">
        <f>$G$89</f>
        <v>2.7195798637394626</v>
      </c>
      <c r="I26">
        <f>$E$84</f>
        <v>-5.483969512195308E-2</v>
      </c>
      <c r="J26">
        <f t="shared" si="3"/>
        <v>0.2008063852927921</v>
      </c>
      <c r="O26">
        <f t="shared" si="1"/>
        <v>1.0020121042868146</v>
      </c>
      <c r="Y26" s="5"/>
    </row>
    <row r="27" spans="2:25" x14ac:dyDescent="0.25">
      <c r="B27" s="1">
        <v>26</v>
      </c>
      <c r="C27" s="10">
        <v>561.48315400000001</v>
      </c>
      <c r="D27">
        <v>559.63317900000004</v>
      </c>
      <c r="E27" s="5">
        <f t="shared" si="0"/>
        <v>-1.8499749999999722</v>
      </c>
      <c r="F27">
        <f t="shared" si="2"/>
        <v>560.55816649999997</v>
      </c>
      <c r="G27">
        <f>$G$88</f>
        <v>-2.829259253983369</v>
      </c>
      <c r="H27">
        <f>$G$89</f>
        <v>2.7195798637394626</v>
      </c>
      <c r="I27">
        <f>$E$84</f>
        <v>-5.483969512195308E-2</v>
      </c>
      <c r="J27">
        <f t="shared" si="3"/>
        <v>-0.3305692138028099</v>
      </c>
      <c r="O27">
        <f t="shared" si="1"/>
        <v>0.99670519945821923</v>
      </c>
      <c r="Y27" s="5"/>
    </row>
    <row r="28" spans="2:25" x14ac:dyDescent="0.25">
      <c r="B28" s="1">
        <v>27</v>
      </c>
      <c r="C28" s="10">
        <v>562.56011999999998</v>
      </c>
      <c r="D28">
        <v>560.22766100000001</v>
      </c>
      <c r="E28" s="5">
        <f t="shared" si="0"/>
        <v>-2.3324589999999716</v>
      </c>
      <c r="F28">
        <f t="shared" si="2"/>
        <v>561.3938905</v>
      </c>
      <c r="G28">
        <f>$G$88</f>
        <v>-2.829259253983369</v>
      </c>
      <c r="H28">
        <f>$G$89</f>
        <v>2.7195798637394626</v>
      </c>
      <c r="I28">
        <f>$E$84</f>
        <v>-5.483969512195308E-2</v>
      </c>
      <c r="J28">
        <f t="shared" si="3"/>
        <v>-0.41634127737223092</v>
      </c>
      <c r="O28">
        <f t="shared" si="1"/>
        <v>0.99585384936280241</v>
      </c>
      <c r="Y28" s="5"/>
    </row>
    <row r="29" spans="2:25" x14ac:dyDescent="0.25">
      <c r="B29" s="1">
        <v>28</v>
      </c>
      <c r="C29" s="10">
        <v>560.37316899999996</v>
      </c>
      <c r="D29">
        <v>559.37353499999995</v>
      </c>
      <c r="E29" s="5">
        <f t="shared" si="0"/>
        <v>-0.99963400000001457</v>
      </c>
      <c r="F29">
        <f t="shared" si="2"/>
        <v>559.87335199999995</v>
      </c>
      <c r="G29">
        <f>$G$88</f>
        <v>-2.829259253983369</v>
      </c>
      <c r="H29">
        <f>$G$89</f>
        <v>2.7195798637394626</v>
      </c>
      <c r="I29">
        <f>$E$84</f>
        <v>-5.483969512195308E-2</v>
      </c>
      <c r="J29">
        <f t="shared" si="3"/>
        <v>-0.17870598758305836</v>
      </c>
      <c r="O29">
        <f t="shared" si="1"/>
        <v>0.99821612801022597</v>
      </c>
      <c r="Y29" s="5"/>
    </row>
    <row r="30" spans="2:25" x14ac:dyDescent="0.25">
      <c r="B30" s="1">
        <v>29</v>
      </c>
      <c r="C30" s="10">
        <v>559.96099900000002</v>
      </c>
      <c r="D30">
        <v>559.19018600000004</v>
      </c>
      <c r="E30" s="5">
        <f t="shared" si="0"/>
        <v>-0.77081299999997555</v>
      </c>
      <c r="F30">
        <f t="shared" si="2"/>
        <v>559.57559250000008</v>
      </c>
      <c r="G30">
        <f>$G$88</f>
        <v>-2.829259253983369</v>
      </c>
      <c r="H30">
        <f>$G$89</f>
        <v>2.7195798637394626</v>
      </c>
      <c r="I30">
        <f>$E$84</f>
        <v>-5.483969512195308E-2</v>
      </c>
      <c r="J30">
        <f t="shared" si="3"/>
        <v>-0.13784451503231057</v>
      </c>
      <c r="O30">
        <f t="shared" si="1"/>
        <v>0.99862345234511596</v>
      </c>
      <c r="Y30" s="5"/>
    </row>
    <row r="31" spans="2:25" x14ac:dyDescent="0.25">
      <c r="B31" s="1">
        <v>30</v>
      </c>
      <c r="C31" s="10">
        <v>562.23370399999999</v>
      </c>
      <c r="D31">
        <v>559.94781499999999</v>
      </c>
      <c r="E31" s="5">
        <f t="shared" si="0"/>
        <v>-2.2858889999999974</v>
      </c>
      <c r="F31">
        <f t="shared" si="2"/>
        <v>561.09075949999999</v>
      </c>
      <c r="G31">
        <f>$G$88</f>
        <v>-2.829259253983369</v>
      </c>
      <c r="H31">
        <f>$G$89</f>
        <v>2.7195798637394626</v>
      </c>
      <c r="I31">
        <f>$E$84</f>
        <v>-5.483969512195308E-2</v>
      </c>
      <c r="J31">
        <f t="shared" si="3"/>
        <v>-0.40823250645240888</v>
      </c>
      <c r="O31">
        <f t="shared" si="1"/>
        <v>0.99593427255652389</v>
      </c>
      <c r="Y31" s="5"/>
    </row>
    <row r="32" spans="2:25" x14ac:dyDescent="0.25">
      <c r="B32" s="1">
        <v>31</v>
      </c>
      <c r="C32" s="10">
        <v>477.50579800000003</v>
      </c>
      <c r="D32">
        <v>477.68246499999998</v>
      </c>
      <c r="E32" s="5">
        <f t="shared" si="0"/>
        <v>0.17666699999995217</v>
      </c>
      <c r="F32">
        <f t="shared" si="2"/>
        <v>477.5941315</v>
      </c>
      <c r="G32">
        <f>$G$88</f>
        <v>-2.829259253983369</v>
      </c>
      <c r="H32">
        <f>$G$89</f>
        <v>2.7195798637394626</v>
      </c>
      <c r="I32">
        <f>$E$84</f>
        <v>-5.483969512195308E-2</v>
      </c>
      <c r="J32">
        <f t="shared" si="3"/>
        <v>3.6984191998747987E-2</v>
      </c>
      <c r="O32">
        <f t="shared" si="1"/>
        <v>1.00036997875364</v>
      </c>
      <c r="Y32" s="5"/>
    </row>
    <row r="33" spans="2:25" x14ac:dyDescent="0.25">
      <c r="B33" s="1">
        <v>32</v>
      </c>
      <c r="C33" s="10">
        <v>477.51516700000002</v>
      </c>
      <c r="D33">
        <v>478.34002700000002</v>
      </c>
      <c r="E33" s="5">
        <f t="shared" si="0"/>
        <v>0.82486000000000104</v>
      </c>
      <c r="F33">
        <f t="shared" si="2"/>
        <v>477.92759699999999</v>
      </c>
      <c r="G33">
        <f>$G$88</f>
        <v>-2.829259253983369</v>
      </c>
      <c r="H33">
        <f>$G$89</f>
        <v>2.7195798637394626</v>
      </c>
      <c r="I33">
        <f>$E$84</f>
        <v>-5.483969512195308E-2</v>
      </c>
      <c r="J33">
        <f t="shared" si="3"/>
        <v>0.17244218619404833</v>
      </c>
      <c r="O33">
        <f t="shared" si="1"/>
        <v>1.0017274006293502</v>
      </c>
      <c r="Y33" s="5"/>
    </row>
    <row r="34" spans="2:25" x14ac:dyDescent="0.25">
      <c r="B34" s="1">
        <v>33</v>
      </c>
      <c r="C34" s="10">
        <v>477.47247299999998</v>
      </c>
      <c r="D34">
        <v>478.95562699999999</v>
      </c>
      <c r="E34" s="5">
        <f t="shared" si="0"/>
        <v>1.4831540000000132</v>
      </c>
      <c r="F34">
        <f t="shared" si="2"/>
        <v>478.21404999999999</v>
      </c>
      <c r="G34">
        <f>$G$88</f>
        <v>-2.829259253983369</v>
      </c>
      <c r="H34">
        <f>$G$89</f>
        <v>2.7195798637394626</v>
      </c>
      <c r="I34">
        <f>$E$84</f>
        <v>-5.483969512195308E-2</v>
      </c>
      <c r="J34">
        <f t="shared" si="3"/>
        <v>0.30966417688626779</v>
      </c>
      <c r="O34">
        <f t="shared" si="1"/>
        <v>1.0031062607456325</v>
      </c>
      <c r="Y34" s="5"/>
    </row>
    <row r="35" spans="2:25" x14ac:dyDescent="0.25">
      <c r="B35" s="1">
        <v>34</v>
      </c>
      <c r="C35" s="10">
        <v>477.68557700000002</v>
      </c>
      <c r="D35">
        <v>477.40625</v>
      </c>
      <c r="E35" s="5">
        <f t="shared" si="0"/>
        <v>-0.27932700000002342</v>
      </c>
      <c r="F35">
        <f t="shared" si="2"/>
        <v>477.54591349999998</v>
      </c>
      <c r="G35">
        <f>$G$88</f>
        <v>-2.829259253983369</v>
      </c>
      <c r="H35">
        <f>$G$89</f>
        <v>2.7195798637394626</v>
      </c>
      <c r="I35">
        <f>$E$84</f>
        <v>-5.483969512195308E-2</v>
      </c>
      <c r="J35">
        <f t="shared" si="3"/>
        <v>-5.8509288472872609E-2</v>
      </c>
      <c r="O35">
        <f t="shared" si="1"/>
        <v>0.99941524924877512</v>
      </c>
      <c r="Y35" s="5"/>
    </row>
    <row r="36" spans="2:25" x14ac:dyDescent="0.25">
      <c r="B36" s="1">
        <v>35</v>
      </c>
      <c r="C36" s="10">
        <v>477.62</v>
      </c>
      <c r="D36">
        <v>477.986267</v>
      </c>
      <c r="E36" s="5">
        <f t="shared" si="0"/>
        <v>0.36626699999999346</v>
      </c>
      <c r="F36">
        <f t="shared" si="2"/>
        <v>477.8031335</v>
      </c>
      <c r="G36">
        <f>$G$88</f>
        <v>-2.829259253983369</v>
      </c>
      <c r="H36">
        <f>$G$89</f>
        <v>2.7195798637394626</v>
      </c>
      <c r="I36">
        <f>$E$84</f>
        <v>-5.483969512195308E-2</v>
      </c>
      <c r="J36">
        <f t="shared" si="3"/>
        <v>7.6627096903600686E-2</v>
      </c>
      <c r="O36">
        <f t="shared" si="1"/>
        <v>1.0007668585905112</v>
      </c>
      <c r="Y36" s="5"/>
    </row>
    <row r="37" spans="2:25" x14ac:dyDescent="0.25">
      <c r="B37" s="1">
        <v>36</v>
      </c>
      <c r="C37" s="10">
        <v>477.60674999999998</v>
      </c>
      <c r="D37">
        <v>477.598389</v>
      </c>
      <c r="E37" s="5">
        <f t="shared" si="0"/>
        <v>-8.3609999999794127E-3</v>
      </c>
      <c r="F37">
        <f t="shared" si="2"/>
        <v>477.60256949999996</v>
      </c>
      <c r="G37">
        <f>$G$88</f>
        <v>-2.829259253983369</v>
      </c>
      <c r="H37">
        <f>$G$89</f>
        <v>2.7195798637394626</v>
      </c>
      <c r="I37">
        <f>$E$84</f>
        <v>-5.483969512195308E-2</v>
      </c>
      <c r="J37">
        <f t="shared" si="3"/>
        <v>-1.7506340457901781E-3</v>
      </c>
      <c r="O37">
        <f t="shared" si="1"/>
        <v>0.99998249396600869</v>
      </c>
      <c r="Y37" s="5"/>
    </row>
    <row r="38" spans="2:25" x14ac:dyDescent="0.25">
      <c r="B38" s="1">
        <v>37</v>
      </c>
      <c r="C38" s="10">
        <v>477.57965100000001</v>
      </c>
      <c r="D38">
        <v>477.65783699999997</v>
      </c>
      <c r="E38" s="5">
        <f t="shared" si="0"/>
        <v>7.8185999999959677E-2</v>
      </c>
      <c r="F38">
        <f t="shared" si="2"/>
        <v>477.61874399999999</v>
      </c>
      <c r="G38">
        <f>$G$88</f>
        <v>-2.829259253983369</v>
      </c>
      <c r="H38">
        <f>$G$89</f>
        <v>2.7195798637394626</v>
      </c>
      <c r="I38">
        <f>$E$84</f>
        <v>-5.483969512195308E-2</v>
      </c>
      <c r="J38">
        <f t="shared" si="3"/>
        <v>1.6368620787427731E-2</v>
      </c>
      <c r="O38">
        <f t="shared" si="1"/>
        <v>1.0001637130054353</v>
      </c>
      <c r="Y38" s="5"/>
    </row>
    <row r="39" spans="2:25" x14ac:dyDescent="0.25">
      <c r="B39" s="1">
        <v>38</v>
      </c>
      <c r="C39" s="10">
        <v>477.30163599999997</v>
      </c>
      <c r="D39">
        <v>477.71771200000001</v>
      </c>
      <c r="E39" s="5">
        <f t="shared" si="0"/>
        <v>0.41607600000003231</v>
      </c>
      <c r="F39">
        <f t="shared" si="2"/>
        <v>477.50967400000002</v>
      </c>
      <c r="G39">
        <f>$G$88</f>
        <v>-2.829259253983369</v>
      </c>
      <c r="H39">
        <f>$G$89</f>
        <v>2.7195798637394626</v>
      </c>
      <c r="I39">
        <f>$E$84</f>
        <v>-5.483969512195308E-2</v>
      </c>
      <c r="J39">
        <f t="shared" si="3"/>
        <v>8.7096624125176311E-2</v>
      </c>
      <c r="O39">
        <f t="shared" si="1"/>
        <v>1.0008717254847206</v>
      </c>
      <c r="Y39" s="5"/>
    </row>
    <row r="40" spans="2:25" x14ac:dyDescent="0.25">
      <c r="B40" s="1">
        <v>39</v>
      </c>
      <c r="C40" s="10">
        <v>420.67587300000002</v>
      </c>
      <c r="D40">
        <v>421.343323</v>
      </c>
      <c r="E40" s="5">
        <f t="shared" si="0"/>
        <v>0.6674499999999739</v>
      </c>
      <c r="F40">
        <f t="shared" si="2"/>
        <v>421.00959799999998</v>
      </c>
      <c r="G40">
        <f>$G$88</f>
        <v>-2.829259253983369</v>
      </c>
      <c r="H40">
        <f>$G$89</f>
        <v>2.7195798637394626</v>
      </c>
      <c r="I40">
        <f>$E$84</f>
        <v>-5.483969512195308E-2</v>
      </c>
      <c r="J40">
        <f t="shared" si="3"/>
        <v>0.15841000997658478</v>
      </c>
      <c r="O40">
        <f t="shared" si="1"/>
        <v>1.001586613454297</v>
      </c>
      <c r="Y40" s="5"/>
    </row>
    <row r="41" spans="2:25" x14ac:dyDescent="0.25">
      <c r="B41" s="1">
        <v>40</v>
      </c>
      <c r="C41" s="10">
        <v>420.37155200000001</v>
      </c>
      <c r="D41">
        <v>420.92578099999997</v>
      </c>
      <c r="E41" s="5">
        <f t="shared" si="0"/>
        <v>0.55422899999996389</v>
      </c>
      <c r="F41">
        <f t="shared" si="2"/>
        <v>420.64866649999999</v>
      </c>
      <c r="G41">
        <f>$G$88</f>
        <v>-2.829259253983369</v>
      </c>
      <c r="H41">
        <f>$G$89</f>
        <v>2.7195798637394626</v>
      </c>
      <c r="I41">
        <f>$E$84</f>
        <v>-5.483969512195308E-2</v>
      </c>
      <c r="J41">
        <f t="shared" si="3"/>
        <v>0.13166905545278632</v>
      </c>
      <c r="O41">
        <f t="shared" si="1"/>
        <v>1.0013184265142661</v>
      </c>
      <c r="Y41" s="5"/>
    </row>
    <row r="42" spans="2:25" x14ac:dyDescent="0.25">
      <c r="B42" s="1">
        <v>41</v>
      </c>
      <c r="C42" s="10">
        <v>420.18331899999998</v>
      </c>
      <c r="D42">
        <v>421.65405299999998</v>
      </c>
      <c r="E42" s="5">
        <f t="shared" si="0"/>
        <v>1.4707339999999931</v>
      </c>
      <c r="F42">
        <f t="shared" si="2"/>
        <v>420.91868599999998</v>
      </c>
      <c r="G42">
        <f>$G$88</f>
        <v>-2.829259253983369</v>
      </c>
      <c r="H42">
        <f>$G$89</f>
        <v>2.7195798637394626</v>
      </c>
      <c r="I42">
        <f>$E$84</f>
        <v>-5.483969512195308E-2</v>
      </c>
      <c r="J42">
        <f t="shared" si="3"/>
        <v>0.34880110591513586</v>
      </c>
      <c r="O42">
        <f t="shared" si="1"/>
        <v>1.0035002198647491</v>
      </c>
      <c r="Y42" s="5"/>
    </row>
    <row r="43" spans="2:25" x14ac:dyDescent="0.25">
      <c r="B43" s="1">
        <v>42</v>
      </c>
      <c r="C43" s="10">
        <v>421.82626299999998</v>
      </c>
      <c r="D43">
        <v>420.92550699999998</v>
      </c>
      <c r="E43" s="5">
        <f t="shared" si="0"/>
        <v>-0.90075600000000122</v>
      </c>
      <c r="F43">
        <f t="shared" si="2"/>
        <v>421.37588499999998</v>
      </c>
      <c r="G43">
        <f>$G$88</f>
        <v>-2.829259253983369</v>
      </c>
      <c r="H43">
        <f>$G$89</f>
        <v>2.7195798637394626</v>
      </c>
      <c r="I43">
        <f>$E$84</f>
        <v>-5.483969512195308E-2</v>
      </c>
      <c r="J43">
        <f t="shared" si="3"/>
        <v>-0.21399415930382221</v>
      </c>
      <c r="O43">
        <f t="shared" si="1"/>
        <v>0.9978646279783675</v>
      </c>
      <c r="Y43" s="5"/>
    </row>
    <row r="44" spans="2:25" x14ac:dyDescent="0.25">
      <c r="B44" s="1">
        <v>43</v>
      </c>
      <c r="C44" s="10">
        <v>420.52865600000001</v>
      </c>
      <c r="D44">
        <v>420.21020499999997</v>
      </c>
      <c r="E44" s="5">
        <f t="shared" si="0"/>
        <v>-0.31845100000003868</v>
      </c>
      <c r="F44">
        <f t="shared" si="2"/>
        <v>420.36943050000002</v>
      </c>
      <c r="G44">
        <f>$G$88</f>
        <v>-2.829259253983369</v>
      </c>
      <c r="H44">
        <f>$G$89</f>
        <v>2.7195798637394626</v>
      </c>
      <c r="I44">
        <f>$E$84</f>
        <v>-5.483969512195308E-2</v>
      </c>
      <c r="J44">
        <f t="shared" si="3"/>
        <v>-7.5783737808090293E-2</v>
      </c>
      <c r="O44">
        <f t="shared" si="1"/>
        <v>0.99924273650450102</v>
      </c>
      <c r="Y44" s="5"/>
    </row>
    <row r="45" spans="2:25" x14ac:dyDescent="0.25">
      <c r="B45" s="1">
        <v>44</v>
      </c>
      <c r="C45" s="2">
        <v>417.02554300000003</v>
      </c>
      <c r="D45">
        <v>420.38055400000002</v>
      </c>
      <c r="E45" s="5">
        <f t="shared" si="0"/>
        <v>3.3550109999999904</v>
      </c>
      <c r="F45">
        <f t="shared" si="2"/>
        <v>418.70304850000002</v>
      </c>
      <c r="G45">
        <f>$G$88</f>
        <v>-2.829259253983369</v>
      </c>
      <c r="H45">
        <f>$G$89</f>
        <v>2.7195798637394626</v>
      </c>
      <c r="I45">
        <f>$E$84</f>
        <v>-5.483969512195308E-2</v>
      </c>
      <c r="J45">
        <f t="shared" si="3"/>
        <v>0.79808900960723095</v>
      </c>
      <c r="O45">
        <f t="shared" si="1"/>
        <v>1.0080450971320958</v>
      </c>
      <c r="Y45" s="5"/>
    </row>
    <row r="46" spans="2:25" x14ac:dyDescent="0.25">
      <c r="B46" s="1">
        <v>45</v>
      </c>
      <c r="C46" s="10">
        <v>420.71304300000003</v>
      </c>
      <c r="D46">
        <v>421.02493299999998</v>
      </c>
      <c r="E46" s="5">
        <f t="shared" si="0"/>
        <v>0.31188999999994849</v>
      </c>
      <c r="F46">
        <f t="shared" si="2"/>
        <v>420.868988</v>
      </c>
      <c r="G46">
        <f>$G$88</f>
        <v>-2.829259253983369</v>
      </c>
      <c r="H46">
        <f>$G$89</f>
        <v>2.7195798637394626</v>
      </c>
      <c r="I46">
        <f>$E$84</f>
        <v>-5.483969512195308E-2</v>
      </c>
      <c r="J46">
        <f t="shared" si="3"/>
        <v>7.4078748205619577E-2</v>
      </c>
      <c r="O46">
        <f t="shared" si="1"/>
        <v>1.0007413366549702</v>
      </c>
      <c r="Y46" s="5"/>
    </row>
    <row r="47" spans="2:25" x14ac:dyDescent="0.25">
      <c r="B47" s="1">
        <v>46</v>
      </c>
      <c r="C47" s="10">
        <v>420.24691799999999</v>
      </c>
      <c r="D47">
        <v>421.081299</v>
      </c>
      <c r="E47" s="5">
        <f t="shared" si="0"/>
        <v>0.83438100000000759</v>
      </c>
      <c r="F47">
        <f t="shared" si="2"/>
        <v>420.6641085</v>
      </c>
      <c r="G47">
        <f>$G$88</f>
        <v>-2.829259253983369</v>
      </c>
      <c r="H47">
        <f>$G$89</f>
        <v>2.7195798637394626</v>
      </c>
      <c r="I47">
        <f>$E$84</f>
        <v>-5.483969512195308E-2</v>
      </c>
      <c r="J47">
        <f t="shared" si="3"/>
        <v>0.19815199629656496</v>
      </c>
      <c r="O47">
        <f t="shared" si="1"/>
        <v>1.001985454180059</v>
      </c>
      <c r="Y47" s="5"/>
    </row>
    <row r="48" spans="2:25" x14ac:dyDescent="0.25">
      <c r="B48" s="1">
        <v>47</v>
      </c>
      <c r="C48" s="10">
        <v>420.39227299999999</v>
      </c>
      <c r="D48">
        <v>420.76303100000001</v>
      </c>
      <c r="E48" s="5">
        <f t="shared" si="0"/>
        <v>0.37075800000002346</v>
      </c>
      <c r="F48">
        <f t="shared" si="2"/>
        <v>420.577652</v>
      </c>
      <c r="G48">
        <f>$G$88</f>
        <v>-2.829259253983369</v>
      </c>
      <c r="H48">
        <f>$G$89</f>
        <v>2.7195798637394626</v>
      </c>
      <c r="I48">
        <f>$E$84</f>
        <v>-5.483969512195308E-2</v>
      </c>
      <c r="J48">
        <f t="shared" si="3"/>
        <v>8.8115631052202256E-2</v>
      </c>
      <c r="O48">
        <f t="shared" si="1"/>
        <v>1.0008819334317309</v>
      </c>
      <c r="Y48" s="5"/>
    </row>
    <row r="49" spans="2:25" x14ac:dyDescent="0.25">
      <c r="B49" s="1">
        <v>48</v>
      </c>
      <c r="C49" s="2">
        <v>422.22387700000002</v>
      </c>
      <c r="D49" s="5">
        <v>422.79589800000002</v>
      </c>
      <c r="E49" s="5">
        <f t="shared" si="0"/>
        <v>0.57202100000000655</v>
      </c>
      <c r="F49">
        <f t="shared" si="2"/>
        <v>422.50988749999999</v>
      </c>
      <c r="G49">
        <f>$G$88</f>
        <v>-2.829259253983369</v>
      </c>
      <c r="H49">
        <f>$G$89</f>
        <v>2.7195798637394626</v>
      </c>
      <c r="I49">
        <f>$E$84</f>
        <v>-5.483969512195308E-2</v>
      </c>
      <c r="J49">
        <f t="shared" si="3"/>
        <v>0.13529483202318263</v>
      </c>
      <c r="O49">
        <f t="shared" si="1"/>
        <v>1.0013547812692745</v>
      </c>
      <c r="Y49" s="5"/>
    </row>
    <row r="50" spans="2:25" x14ac:dyDescent="0.25">
      <c r="B50" s="1">
        <v>49</v>
      </c>
      <c r="C50" s="2">
        <v>422.59817500000003</v>
      </c>
      <c r="D50" s="5">
        <v>422.84079000000003</v>
      </c>
      <c r="E50" s="5">
        <f t="shared" si="0"/>
        <v>0.24261500000000069</v>
      </c>
      <c r="F50">
        <f t="shared" si="2"/>
        <v>422.71948250000003</v>
      </c>
      <c r="G50">
        <f>$G$88</f>
        <v>-2.829259253983369</v>
      </c>
      <c r="H50">
        <f>$G$89</f>
        <v>2.7195798637394626</v>
      </c>
      <c r="I50">
        <f>$E$84</f>
        <v>-5.483969512195308E-2</v>
      </c>
      <c r="J50">
        <f t="shared" si="3"/>
        <v>5.7377387834319546E-2</v>
      </c>
      <c r="O50">
        <f t="shared" si="1"/>
        <v>1.0005741032838109</v>
      </c>
      <c r="Y50" s="5"/>
    </row>
    <row r="51" spans="2:25" x14ac:dyDescent="0.25">
      <c r="B51" s="1">
        <v>50</v>
      </c>
      <c r="C51" s="2">
        <v>422.55703699999998</v>
      </c>
      <c r="D51" s="5">
        <v>423.127655</v>
      </c>
      <c r="E51" s="5">
        <f t="shared" si="0"/>
        <v>0.57061800000002449</v>
      </c>
      <c r="F51">
        <f t="shared" si="2"/>
        <v>422.84234600000002</v>
      </c>
      <c r="G51">
        <f>$G$88</f>
        <v>-2.829259253983369</v>
      </c>
      <c r="H51">
        <f>$G$89</f>
        <v>2.7195798637394626</v>
      </c>
      <c r="I51">
        <f>$E$84</f>
        <v>-5.483969512195308E-2</v>
      </c>
      <c r="J51">
        <f t="shared" si="3"/>
        <v>0.13485717448556381</v>
      </c>
      <c r="O51">
        <f t="shared" si="1"/>
        <v>1.0013503928464929</v>
      </c>
      <c r="Y51" s="5"/>
    </row>
    <row r="52" spans="2:25" x14ac:dyDescent="0.25">
      <c r="B52" s="1">
        <v>51</v>
      </c>
      <c r="C52" s="2">
        <v>421.78784200000001</v>
      </c>
      <c r="D52" s="5">
        <v>422.58193999999997</v>
      </c>
      <c r="E52" s="5">
        <f t="shared" si="0"/>
        <v>0.79409799999996267</v>
      </c>
      <c r="F52">
        <f t="shared" si="2"/>
        <v>422.18489099999999</v>
      </c>
      <c r="G52">
        <f>$G$88</f>
        <v>-2.829259253983369</v>
      </c>
      <c r="H52">
        <f>$G$89</f>
        <v>2.7195798637394626</v>
      </c>
      <c r="I52">
        <f>$E$84</f>
        <v>-5.483969512195308E-2</v>
      </c>
      <c r="J52">
        <f t="shared" si="3"/>
        <v>0.18791574481388454</v>
      </c>
      <c r="O52">
        <f t="shared" si="1"/>
        <v>1.0018826953290891</v>
      </c>
      <c r="Y52" s="5"/>
    </row>
    <row r="53" spans="2:25" x14ac:dyDescent="0.25">
      <c r="B53" s="1">
        <v>52</v>
      </c>
      <c r="C53" s="2">
        <v>421.81835899999999</v>
      </c>
      <c r="D53" s="5">
        <v>422.553406</v>
      </c>
      <c r="E53" s="5">
        <f t="shared" si="0"/>
        <v>0.73504700000000867</v>
      </c>
      <c r="F53">
        <f t="shared" si="2"/>
        <v>422.18588249999999</v>
      </c>
      <c r="G53">
        <f>$G$88</f>
        <v>-2.829259253983369</v>
      </c>
      <c r="H53">
        <f>$G$89</f>
        <v>2.7195798637394626</v>
      </c>
      <c r="I53">
        <f>$E$84</f>
        <v>-5.483969512195308E-2</v>
      </c>
      <c r="J53">
        <f t="shared" si="3"/>
        <v>0.17395363273914982</v>
      </c>
      <c r="O53">
        <f t="shared" si="1"/>
        <v>1.001742567587012</v>
      </c>
      <c r="Y53" s="5"/>
    </row>
    <row r="54" spans="2:25" x14ac:dyDescent="0.25">
      <c r="B54" s="1">
        <v>53</v>
      </c>
      <c r="C54" s="2">
        <v>422.33712800000001</v>
      </c>
      <c r="D54" s="5">
        <v>422.65533399999998</v>
      </c>
      <c r="E54" s="5">
        <f t="shared" si="0"/>
        <v>0.31820599999997512</v>
      </c>
      <c r="F54">
        <f t="shared" si="2"/>
        <v>422.49623099999997</v>
      </c>
      <c r="G54">
        <f>$G$88</f>
        <v>-2.829259253983369</v>
      </c>
      <c r="H54">
        <f>$G$89</f>
        <v>2.7195798637394626</v>
      </c>
      <c r="I54">
        <f>$E$84</f>
        <v>-5.483969512195308E-2</v>
      </c>
      <c r="J54">
        <f t="shared" si="3"/>
        <v>7.5287349857502364E-2</v>
      </c>
      <c r="O54">
        <f t="shared" si="1"/>
        <v>1.0007534407441441</v>
      </c>
      <c r="Y54" s="5"/>
    </row>
    <row r="55" spans="2:25" s="5" customFormat="1" x14ac:dyDescent="0.25">
      <c r="B55" s="1">
        <v>54</v>
      </c>
      <c r="C55" s="2">
        <v>421.88382000000001</v>
      </c>
      <c r="D55" s="5">
        <v>423.315155</v>
      </c>
      <c r="E55" s="5">
        <f t="shared" si="0"/>
        <v>1.43133499999999</v>
      </c>
      <c r="F55" s="5">
        <f t="shared" si="2"/>
        <v>422.59948750000001</v>
      </c>
      <c r="G55">
        <f>$G$88</f>
        <v>-2.829259253983369</v>
      </c>
      <c r="H55">
        <f>$G$89</f>
        <v>2.7195798637394626</v>
      </c>
      <c r="I55">
        <f>$E$84</f>
        <v>-5.483969512195308E-2</v>
      </c>
      <c r="J55">
        <f t="shared" si="3"/>
        <v>0.33812514933465826</v>
      </c>
      <c r="O55">
        <f t="shared" si="1"/>
        <v>1.0033927231435422</v>
      </c>
      <c r="W55"/>
      <c r="X55"/>
    </row>
    <row r="56" spans="2:25" s="5" customFormat="1" x14ac:dyDescent="0.25">
      <c r="B56" s="1">
        <v>55</v>
      </c>
      <c r="C56" s="2">
        <v>422.34072900000001</v>
      </c>
      <c r="D56" s="5">
        <v>422.59948700000001</v>
      </c>
      <c r="E56" s="5">
        <f t="shared" si="0"/>
        <v>0.25875800000000027</v>
      </c>
      <c r="F56" s="5">
        <f t="shared" si="2"/>
        <v>422.47010799999998</v>
      </c>
      <c r="G56">
        <f>$G$88</f>
        <v>-2.829259253983369</v>
      </c>
      <c r="H56">
        <f>$G$89</f>
        <v>2.7195798637394626</v>
      </c>
      <c r="I56">
        <f>$E$84</f>
        <v>-5.483969512195308E-2</v>
      </c>
      <c r="J56">
        <f t="shared" si="3"/>
        <v>6.1230079060649742E-2</v>
      </c>
      <c r="O56">
        <f t="shared" si="1"/>
        <v>1.0006126759325644</v>
      </c>
      <c r="W56"/>
      <c r="X56"/>
    </row>
    <row r="57" spans="2:25" s="5" customFormat="1" x14ac:dyDescent="0.25">
      <c r="B57" s="1">
        <v>56</v>
      </c>
      <c r="C57" s="10">
        <v>421.98559599999999</v>
      </c>
      <c r="D57" s="5">
        <v>422.94638099999997</v>
      </c>
      <c r="E57" s="5">
        <f t="shared" si="0"/>
        <v>0.96078499999998712</v>
      </c>
      <c r="F57" s="5">
        <f t="shared" si="2"/>
        <v>422.46598849999998</v>
      </c>
      <c r="G57">
        <f>$G$88</f>
        <v>-2.829259253983369</v>
      </c>
      <c r="H57">
        <f>$G$89</f>
        <v>2.7195798637394626</v>
      </c>
      <c r="I57">
        <f>$E$84</f>
        <v>-5.483969512195308E-2</v>
      </c>
      <c r="J57">
        <f t="shared" si="3"/>
        <v>0.22716472894940956</v>
      </c>
      <c r="O57">
        <f t="shared" si="1"/>
        <v>1.0022768194201586</v>
      </c>
      <c r="W57"/>
      <c r="X57"/>
    </row>
    <row r="58" spans="2:25" x14ac:dyDescent="0.25">
      <c r="B58" s="1">
        <v>57</v>
      </c>
      <c r="C58" s="10">
        <v>369.17770400000001</v>
      </c>
      <c r="D58">
        <v>369.92138699999998</v>
      </c>
      <c r="E58" s="5">
        <f t="shared" si="0"/>
        <v>0.74368299999997589</v>
      </c>
      <c r="F58">
        <f t="shared" si="2"/>
        <v>369.54954550000002</v>
      </c>
      <c r="G58">
        <f>$G$88</f>
        <v>-2.829259253983369</v>
      </c>
      <c r="H58">
        <f>$G$89</f>
        <v>2.7195798637394626</v>
      </c>
      <c r="I58">
        <f>$E$84</f>
        <v>-5.483969512195308E-2</v>
      </c>
      <c r="J58">
        <f t="shared" si="3"/>
        <v>0.20103811948563435</v>
      </c>
      <c r="O58">
        <f t="shared" si="1"/>
        <v>1.0020144309689947</v>
      </c>
      <c r="Y58" s="5"/>
    </row>
    <row r="59" spans="2:25" x14ac:dyDescent="0.25">
      <c r="B59" s="1">
        <v>58</v>
      </c>
      <c r="C59" s="10">
        <v>369.17706299999998</v>
      </c>
      <c r="D59">
        <v>369.85830700000002</v>
      </c>
      <c r="E59" s="5">
        <f t="shared" si="0"/>
        <v>0.68124400000004925</v>
      </c>
      <c r="F59">
        <f t="shared" si="2"/>
        <v>369.51768500000003</v>
      </c>
      <c r="G59">
        <f>$G$88</f>
        <v>-2.829259253983369</v>
      </c>
      <c r="H59">
        <f>$G$89</f>
        <v>2.7195798637394626</v>
      </c>
      <c r="I59">
        <f>$E$84</f>
        <v>-5.483969512195308E-2</v>
      </c>
      <c r="J59">
        <f t="shared" si="3"/>
        <v>0.18419053651268924</v>
      </c>
      <c r="O59">
        <f t="shared" si="1"/>
        <v>1.0018453042409086</v>
      </c>
      <c r="Y59" s="5"/>
    </row>
    <row r="60" spans="2:25" x14ac:dyDescent="0.25">
      <c r="B60" s="1">
        <v>59</v>
      </c>
      <c r="C60" s="10">
        <v>369.21838400000001</v>
      </c>
      <c r="D60">
        <v>369.65835600000003</v>
      </c>
      <c r="E60" s="5">
        <f t="shared" si="0"/>
        <v>0.43997200000001158</v>
      </c>
      <c r="F60">
        <f t="shared" si="2"/>
        <v>369.43837000000002</v>
      </c>
      <c r="G60">
        <f>$G$88</f>
        <v>-2.829259253983369</v>
      </c>
      <c r="H60">
        <f>$G$89</f>
        <v>2.7195798637394626</v>
      </c>
      <c r="I60">
        <f>$E$84</f>
        <v>-5.483969512195308E-2</v>
      </c>
      <c r="J60">
        <f t="shared" si="3"/>
        <v>0.11902125107108671</v>
      </c>
      <c r="O60">
        <f t="shared" si="1"/>
        <v>1.0011916308046027</v>
      </c>
      <c r="Y60" s="5"/>
    </row>
    <row r="61" spans="2:25" x14ac:dyDescent="0.25">
      <c r="B61" s="1">
        <v>60</v>
      </c>
      <c r="C61" s="10">
        <v>369.37191799999999</v>
      </c>
      <c r="D61">
        <v>369.452271</v>
      </c>
      <c r="E61" s="5">
        <f t="shared" si="0"/>
        <v>8.0353000000002339E-2</v>
      </c>
      <c r="F61">
        <f>AVERAGE(C61,D61)</f>
        <v>369.41209449999997</v>
      </c>
      <c r="G61">
        <f t="shared" ref="G61:G83" si="4">$G$88</f>
        <v>-2.829259253983369</v>
      </c>
      <c r="H61">
        <f>$G$89</f>
        <v>2.7195798637394626</v>
      </c>
      <c r="I61">
        <f>$E$84</f>
        <v>-5.483969512195308E-2</v>
      </c>
      <c r="J61">
        <f t="shared" si="3"/>
        <v>2.1749223460586699E-2</v>
      </c>
      <c r="O61">
        <f t="shared" si="1"/>
        <v>1.0002175395477682</v>
      </c>
      <c r="Y61" s="5"/>
    </row>
    <row r="62" spans="2:25" x14ac:dyDescent="0.25">
      <c r="B62" s="1">
        <v>61</v>
      </c>
      <c r="C62" s="10">
        <v>369.169464</v>
      </c>
      <c r="D62">
        <v>369.61013800000001</v>
      </c>
      <c r="E62" s="5">
        <f t="shared" si="0"/>
        <v>0.44067400000000134</v>
      </c>
      <c r="F62">
        <f t="shared" ref="F62:F83" si="5">AVERAGE(C62,D62)</f>
        <v>369.38980100000003</v>
      </c>
      <c r="G62">
        <f t="shared" si="4"/>
        <v>-2.829259253983369</v>
      </c>
      <c r="H62">
        <f>$G$89</f>
        <v>2.7195798637394626</v>
      </c>
      <c r="I62">
        <f>$E$84</f>
        <v>-5.483969512195308E-2</v>
      </c>
      <c r="J62">
        <f t="shared" si="3"/>
        <v>0.11922670800766869</v>
      </c>
      <c r="O62">
        <f t="shared" si="1"/>
        <v>1.0011936902776986</v>
      </c>
      <c r="Y62" s="5"/>
    </row>
    <row r="63" spans="2:25" x14ac:dyDescent="0.25">
      <c r="B63" s="1">
        <v>62</v>
      </c>
      <c r="C63" s="10">
        <v>369.35613999999998</v>
      </c>
      <c r="D63">
        <v>369.81277499999999</v>
      </c>
      <c r="E63" s="5">
        <f t="shared" si="0"/>
        <v>0.45663500000000568</v>
      </c>
      <c r="F63">
        <f t="shared" si="5"/>
        <v>369.58445749999998</v>
      </c>
      <c r="G63">
        <f t="shared" si="4"/>
        <v>-2.829259253983369</v>
      </c>
      <c r="H63">
        <f>$G$89</f>
        <v>2.7195798637394626</v>
      </c>
      <c r="I63">
        <f>$E$84</f>
        <v>-5.483969512195308E-2</v>
      </c>
      <c r="J63">
        <f>(E63/D63)*100</f>
        <v>0.1234773460705909</v>
      </c>
      <c r="O63">
        <f t="shared" si="1"/>
        <v>1.001236300011149</v>
      </c>
      <c r="Y63" s="5"/>
    </row>
    <row r="64" spans="2:25" x14ac:dyDescent="0.25">
      <c r="B64" s="1">
        <v>63</v>
      </c>
      <c r="C64" s="10">
        <v>368.95779399999998</v>
      </c>
      <c r="D64">
        <v>369.57421900000003</v>
      </c>
      <c r="E64" s="5">
        <f t="shared" si="0"/>
        <v>0.61642500000004929</v>
      </c>
      <c r="F64">
        <f t="shared" si="5"/>
        <v>369.2660065</v>
      </c>
      <c r="G64">
        <f t="shared" si="4"/>
        <v>-2.829259253983369</v>
      </c>
      <c r="H64">
        <f>$G$89</f>
        <v>2.7195798637394626</v>
      </c>
      <c r="I64">
        <f t="shared" ref="I64:I83" si="6">$E$84</f>
        <v>-5.483969512195308E-2</v>
      </c>
      <c r="J64">
        <f t="shared" si="3"/>
        <v>0.16679329030796092</v>
      </c>
      <c r="O64">
        <f t="shared" si="1"/>
        <v>1.0016707195511909</v>
      </c>
      <c r="Y64" s="5"/>
    </row>
    <row r="65" spans="2:25" x14ac:dyDescent="0.25">
      <c r="B65" s="1">
        <v>64</v>
      </c>
      <c r="C65" s="10">
        <v>369.00387599999999</v>
      </c>
      <c r="D65">
        <v>369.452179</v>
      </c>
      <c r="E65" s="5">
        <f t="shared" si="0"/>
        <v>0.44830300000000989</v>
      </c>
      <c r="F65">
        <f t="shared" si="5"/>
        <v>369.2280275</v>
      </c>
      <c r="G65">
        <f t="shared" si="4"/>
        <v>-2.829259253983369</v>
      </c>
      <c r="H65">
        <f>$G$89</f>
        <v>2.7195798637394626</v>
      </c>
      <c r="I65">
        <f t="shared" si="6"/>
        <v>-5.483969512195308E-2</v>
      </c>
      <c r="J65">
        <f t="shared" si="3"/>
        <v>0.12134263254677134</v>
      </c>
      <c r="O65">
        <f t="shared" si="1"/>
        <v>1.0012149005177389</v>
      </c>
      <c r="Y65" s="5"/>
    </row>
    <row r="66" spans="2:25" x14ac:dyDescent="0.25">
      <c r="B66" s="1">
        <v>65</v>
      </c>
      <c r="C66" s="10">
        <v>422.50793499999997</v>
      </c>
      <c r="D66">
        <v>423.05294800000001</v>
      </c>
      <c r="E66" s="5">
        <f t="shared" si="0"/>
        <v>0.54501300000003994</v>
      </c>
      <c r="F66">
        <f t="shared" si="5"/>
        <v>422.78044149999999</v>
      </c>
      <c r="G66">
        <f t="shared" si="4"/>
        <v>-2.829259253983369</v>
      </c>
      <c r="H66">
        <f>$G$89</f>
        <v>2.7195798637394626</v>
      </c>
      <c r="I66">
        <f t="shared" si="6"/>
        <v>-5.483969512195308E-2</v>
      </c>
      <c r="J66">
        <f t="shared" si="3"/>
        <v>0.12882855504886823</v>
      </c>
      <c r="O66">
        <f t="shared" si="1"/>
        <v>1.0012899473710477</v>
      </c>
      <c r="Y66" s="5"/>
    </row>
    <row r="67" spans="2:25" x14ac:dyDescent="0.25">
      <c r="B67" s="1">
        <v>66</v>
      </c>
      <c r="C67" s="10">
        <v>422.218658</v>
      </c>
      <c r="D67">
        <v>423.46127300000001</v>
      </c>
      <c r="E67" s="5">
        <f t="shared" ref="E67:E74" si="7">D67-C67</f>
        <v>1.2426150000000007</v>
      </c>
      <c r="F67">
        <f t="shared" si="5"/>
        <v>422.83996550000001</v>
      </c>
      <c r="G67">
        <f t="shared" si="4"/>
        <v>-2.829259253983369</v>
      </c>
      <c r="H67">
        <f>$G$89</f>
        <v>2.7195798637394626</v>
      </c>
      <c r="I67">
        <f t="shared" si="6"/>
        <v>-5.483969512195308E-2</v>
      </c>
      <c r="J67">
        <f t="shared" si="3"/>
        <v>0.29344241828697298</v>
      </c>
      <c r="O67">
        <f t="shared" ref="O67:O69" si="8">D67/C67</f>
        <v>1.0029430603703922</v>
      </c>
      <c r="Y67" s="5"/>
    </row>
    <row r="68" spans="2:25" x14ac:dyDescent="0.25">
      <c r="B68" s="1">
        <v>67</v>
      </c>
      <c r="C68" s="10">
        <v>422.336456</v>
      </c>
      <c r="D68">
        <v>423.454926</v>
      </c>
      <c r="E68" s="5">
        <f t="shared" si="7"/>
        <v>1.1184700000000021</v>
      </c>
      <c r="F68">
        <f t="shared" si="5"/>
        <v>422.895691</v>
      </c>
      <c r="G68">
        <f t="shared" si="4"/>
        <v>-2.829259253983369</v>
      </c>
      <c r="H68">
        <f>$G$89</f>
        <v>2.7195798637394626</v>
      </c>
      <c r="I68">
        <f t="shared" si="6"/>
        <v>-5.483969512195308E-2</v>
      </c>
      <c r="J68">
        <f t="shared" si="3"/>
        <v>0.26412964670530292</v>
      </c>
      <c r="O68">
        <f t="shared" si="8"/>
        <v>1.0026482913897445</v>
      </c>
      <c r="Y68" s="5"/>
    </row>
    <row r="69" spans="2:25" s="10" customFormat="1" x14ac:dyDescent="0.25">
      <c r="B69" s="1">
        <v>68</v>
      </c>
      <c r="C69" s="10">
        <v>422.88034099999999</v>
      </c>
      <c r="D69">
        <v>422.91934199999997</v>
      </c>
      <c r="E69" s="5">
        <f t="shared" si="7"/>
        <v>3.9000999999984742E-2</v>
      </c>
      <c r="F69">
        <f t="shared" si="5"/>
        <v>422.89984149999998</v>
      </c>
      <c r="G69">
        <f t="shared" si="4"/>
        <v>-2.829259253983369</v>
      </c>
      <c r="H69">
        <f>$G$89</f>
        <v>2.7195798637394626</v>
      </c>
      <c r="I69">
        <f t="shared" si="6"/>
        <v>-5.483969512195308E-2</v>
      </c>
      <c r="J69">
        <f t="shared" si="3"/>
        <v>9.2218529934213183E-3</v>
      </c>
      <c r="O69">
        <f t="shared" si="8"/>
        <v>1.0000922270349757</v>
      </c>
      <c r="Y69" s="2"/>
    </row>
    <row r="70" spans="2:25" s="10" customFormat="1" x14ac:dyDescent="0.25">
      <c r="B70" s="1">
        <v>69</v>
      </c>
      <c r="C70" s="10">
        <v>422.89410400000003</v>
      </c>
      <c r="D70">
        <v>422.98349000000002</v>
      </c>
      <c r="E70" s="5">
        <f t="shared" si="7"/>
        <v>8.9385999999990418E-2</v>
      </c>
      <c r="F70">
        <f t="shared" si="5"/>
        <v>422.93879700000002</v>
      </c>
      <c r="G70">
        <f t="shared" si="4"/>
        <v>-2.829259253983369</v>
      </c>
      <c r="H70">
        <f>$G$89</f>
        <v>2.7195798637394626</v>
      </c>
      <c r="I70">
        <f t="shared" si="6"/>
        <v>-5.483969512195308E-2</v>
      </c>
      <c r="J70">
        <f t="shared" si="3"/>
        <v>2.1132266888239635E-2</v>
      </c>
      <c r="O70">
        <f>D70/C70</f>
        <v>1.0002113673355919</v>
      </c>
      <c r="Y70" s="2"/>
    </row>
    <row r="71" spans="2:25" s="10" customFormat="1" x14ac:dyDescent="0.25">
      <c r="B71" s="1">
        <v>70</v>
      </c>
      <c r="C71" s="10">
        <v>421.94030800000002</v>
      </c>
      <c r="D71">
        <v>423.19580100000002</v>
      </c>
      <c r="E71" s="5">
        <f t="shared" si="7"/>
        <v>1.2554930000000013</v>
      </c>
      <c r="F71">
        <f t="shared" si="5"/>
        <v>422.56805450000002</v>
      </c>
      <c r="G71">
        <f t="shared" si="4"/>
        <v>-2.829259253983369</v>
      </c>
      <c r="H71">
        <f t="shared" ref="H71:H82" si="9">$G$89</f>
        <v>2.7195798637394626</v>
      </c>
      <c r="I71">
        <f t="shared" si="6"/>
        <v>-5.483969512195308E-2</v>
      </c>
      <c r="J71">
        <f t="shared" si="3"/>
        <v>0.29666953146352254</v>
      </c>
      <c r="O71">
        <f t="shared" ref="O71:O83" si="10">D71/C71</f>
        <v>1.0029755227841375</v>
      </c>
      <c r="Y71" s="2"/>
    </row>
    <row r="72" spans="2:25" s="10" customFormat="1" x14ac:dyDescent="0.25">
      <c r="B72" s="1">
        <v>71</v>
      </c>
      <c r="C72" s="10">
        <v>422.03582799999998</v>
      </c>
      <c r="D72">
        <v>423.09197999999998</v>
      </c>
      <c r="E72" s="5">
        <f t="shared" si="7"/>
        <v>1.0561519999999973</v>
      </c>
      <c r="F72">
        <f t="shared" si="5"/>
        <v>422.56390399999998</v>
      </c>
      <c r="G72">
        <f t="shared" si="4"/>
        <v>-2.829259253983369</v>
      </c>
      <c r="H72">
        <f t="shared" si="9"/>
        <v>2.7195798637394626</v>
      </c>
      <c r="I72">
        <f t="shared" si="6"/>
        <v>-5.483969512195308E-2</v>
      </c>
      <c r="J72">
        <f t="shared" si="3"/>
        <v>0.24962704327319024</v>
      </c>
      <c r="O72">
        <f t="shared" si="10"/>
        <v>1.0025025173929072</v>
      </c>
      <c r="Y72" s="2"/>
    </row>
    <row r="73" spans="2:25" s="10" customFormat="1" x14ac:dyDescent="0.25">
      <c r="B73" s="1">
        <v>72</v>
      </c>
      <c r="C73" s="10">
        <v>421.796875</v>
      </c>
      <c r="D73">
        <v>422.891998</v>
      </c>
      <c r="E73" s="5">
        <f t="shared" si="7"/>
        <v>1.095123000000001</v>
      </c>
      <c r="F73">
        <f t="shared" si="5"/>
        <v>422.34443650000003</v>
      </c>
      <c r="G73">
        <f t="shared" si="4"/>
        <v>-2.829259253983369</v>
      </c>
      <c r="H73">
        <f t="shared" si="9"/>
        <v>2.7195798637394626</v>
      </c>
      <c r="I73">
        <f t="shared" si="6"/>
        <v>-5.483969512195308E-2</v>
      </c>
      <c r="J73">
        <f t="shared" si="3"/>
        <v>0.25896044502596638</v>
      </c>
      <c r="O73">
        <f t="shared" si="10"/>
        <v>1.0025963279125765</v>
      </c>
      <c r="Y73" s="2"/>
    </row>
    <row r="74" spans="2:25" s="10" customFormat="1" x14ac:dyDescent="0.25">
      <c r="B74" s="1">
        <v>73</v>
      </c>
      <c r="C74" s="10">
        <v>421.874146</v>
      </c>
      <c r="D74">
        <v>422.72918700000002</v>
      </c>
      <c r="E74" s="5">
        <f t="shared" si="7"/>
        <v>0.85504100000002836</v>
      </c>
      <c r="F74">
        <f t="shared" si="5"/>
        <v>422.30166650000001</v>
      </c>
      <c r="G74">
        <f t="shared" si="4"/>
        <v>-2.829259253983369</v>
      </c>
      <c r="H74">
        <f t="shared" si="9"/>
        <v>2.7195798637394626</v>
      </c>
      <c r="I74">
        <f t="shared" si="6"/>
        <v>-5.483969512195308E-2</v>
      </c>
      <c r="J74">
        <f t="shared" ref="J74:J82" si="11">(E74/D74)*100</f>
        <v>0.20226684749828461</v>
      </c>
      <c r="O74">
        <f t="shared" si="10"/>
        <v>1.0020267679546309</v>
      </c>
      <c r="Y74" s="2"/>
    </row>
    <row r="75" spans="2:25" s="10" customFormat="1" x14ac:dyDescent="0.25">
      <c r="B75" s="1">
        <v>74</v>
      </c>
      <c r="C75" s="10">
        <v>311.99191300000001</v>
      </c>
      <c r="D75">
        <v>312.71707199999997</v>
      </c>
      <c r="E75" s="5">
        <f>D75-C75</f>
        <v>0.72515899999996236</v>
      </c>
      <c r="F75">
        <f t="shared" si="5"/>
        <v>312.35449249999999</v>
      </c>
      <c r="G75">
        <f t="shared" si="4"/>
        <v>-2.829259253983369</v>
      </c>
      <c r="H75">
        <f t="shared" si="9"/>
        <v>2.7195798637394626</v>
      </c>
      <c r="I75">
        <f t="shared" si="6"/>
        <v>-5.483969512195308E-2</v>
      </c>
      <c r="J75">
        <f t="shared" si="11"/>
        <v>0.23188980229386469</v>
      </c>
      <c r="O75"/>
      <c r="Y75" s="2"/>
    </row>
    <row r="76" spans="2:25" s="10" customFormat="1" x14ac:dyDescent="0.25">
      <c r="B76" s="1">
        <v>75</v>
      </c>
      <c r="C76" s="10">
        <v>311.78012100000001</v>
      </c>
      <c r="D76">
        <v>312.94833399999999</v>
      </c>
      <c r="E76" s="5">
        <f t="shared" ref="E76:E82" si="12">D76-C76</f>
        <v>1.1682129999999802</v>
      </c>
      <c r="F76">
        <f t="shared" si="5"/>
        <v>312.36422749999997</v>
      </c>
      <c r="G76">
        <f t="shared" si="4"/>
        <v>-2.829259253983369</v>
      </c>
      <c r="H76">
        <f t="shared" si="9"/>
        <v>2.7195798637394626</v>
      </c>
      <c r="I76">
        <f t="shared" si="6"/>
        <v>-5.483969512195308E-2</v>
      </c>
      <c r="J76">
        <f t="shared" si="11"/>
        <v>0.37329260874096237</v>
      </c>
      <c r="O76"/>
      <c r="Y76" s="2"/>
    </row>
    <row r="77" spans="2:25" s="10" customFormat="1" x14ac:dyDescent="0.25">
      <c r="B77" s="1">
        <v>76</v>
      </c>
      <c r="C77">
        <v>311.89453099999997</v>
      </c>
      <c r="D77">
        <v>312.68188500000002</v>
      </c>
      <c r="E77" s="5">
        <f t="shared" si="12"/>
        <v>0.78735400000005029</v>
      </c>
      <c r="F77">
        <f t="shared" si="5"/>
        <v>312.288208</v>
      </c>
      <c r="G77">
        <f t="shared" si="4"/>
        <v>-2.829259253983369</v>
      </c>
      <c r="H77">
        <f t="shared" si="9"/>
        <v>2.7195798637394626</v>
      </c>
      <c r="I77">
        <f t="shared" si="6"/>
        <v>-5.483969512195308E-2</v>
      </c>
      <c r="J77">
        <f t="shared" si="11"/>
        <v>0.25180672043091024</v>
      </c>
      <c r="O77"/>
      <c r="Y77" s="2"/>
    </row>
    <row r="78" spans="2:25" s="10" customFormat="1" x14ac:dyDescent="0.25">
      <c r="B78" s="1">
        <v>77</v>
      </c>
      <c r="C78">
        <v>312.06545999999997</v>
      </c>
      <c r="D78">
        <v>312.03033399999998</v>
      </c>
      <c r="E78" s="5">
        <f t="shared" si="12"/>
        <v>-3.5125999999991109E-2</v>
      </c>
      <c r="F78">
        <f t="shared" si="5"/>
        <v>312.04789699999998</v>
      </c>
      <c r="G78">
        <f t="shared" si="4"/>
        <v>-2.829259253983369</v>
      </c>
      <c r="H78">
        <f t="shared" si="9"/>
        <v>2.7195798637394626</v>
      </c>
      <c r="I78">
        <f t="shared" si="6"/>
        <v>-5.483969512195308E-2</v>
      </c>
      <c r="J78">
        <f t="shared" si="11"/>
        <v>-1.1257238855498938E-2</v>
      </c>
      <c r="O78"/>
      <c r="Y78" s="2"/>
    </row>
    <row r="79" spans="2:25" s="10" customFormat="1" x14ac:dyDescent="0.25">
      <c r="B79" s="1">
        <v>78</v>
      </c>
      <c r="C79">
        <v>312.078979</v>
      </c>
      <c r="D79">
        <v>312.41076700000002</v>
      </c>
      <c r="E79" s="5">
        <f t="shared" si="12"/>
        <v>0.33178800000001729</v>
      </c>
      <c r="F79">
        <f t="shared" si="5"/>
        <v>312.24487299999998</v>
      </c>
      <c r="G79">
        <f t="shared" si="4"/>
        <v>-2.829259253983369</v>
      </c>
      <c r="H79">
        <f t="shared" si="9"/>
        <v>2.7195798637394626</v>
      </c>
      <c r="I79">
        <f t="shared" si="6"/>
        <v>-5.483969512195308E-2</v>
      </c>
      <c r="J79">
        <f t="shared" si="11"/>
        <v>0.10620248565249267</v>
      </c>
      <c r="O79"/>
      <c r="Y79" s="2"/>
    </row>
    <row r="80" spans="2:25" s="10" customFormat="1" x14ac:dyDescent="0.25">
      <c r="B80" s="1">
        <v>79</v>
      </c>
      <c r="C80">
        <v>311.45568800000001</v>
      </c>
      <c r="D80">
        <v>312.45388800000001</v>
      </c>
      <c r="E80" s="5">
        <f t="shared" si="12"/>
        <v>0.99819999999999709</v>
      </c>
      <c r="F80">
        <f t="shared" si="5"/>
        <v>311.95478800000001</v>
      </c>
      <c r="G80">
        <f t="shared" si="4"/>
        <v>-2.829259253983369</v>
      </c>
      <c r="H80">
        <f t="shared" si="9"/>
        <v>2.7195798637394626</v>
      </c>
      <c r="I80">
        <f t="shared" si="6"/>
        <v>-5.483969512195308E-2</v>
      </c>
      <c r="J80">
        <f t="shared" si="11"/>
        <v>0.31947114065035964</v>
      </c>
      <c r="O80"/>
      <c r="Y80" s="2"/>
    </row>
    <row r="81" spans="1:31" s="10" customFormat="1" x14ac:dyDescent="0.25">
      <c r="B81" s="1">
        <v>80</v>
      </c>
      <c r="C81">
        <v>311.573059</v>
      </c>
      <c r="D81">
        <v>313.43942299999998</v>
      </c>
      <c r="E81" s="5">
        <f t="shared" si="12"/>
        <v>1.8663639999999759</v>
      </c>
      <c r="F81">
        <f t="shared" si="5"/>
        <v>312.50624099999999</v>
      </c>
      <c r="G81">
        <f t="shared" si="4"/>
        <v>-2.829259253983369</v>
      </c>
      <c r="H81">
        <f t="shared" si="9"/>
        <v>2.7195798637394626</v>
      </c>
      <c r="I81">
        <f t="shared" si="6"/>
        <v>-5.483969512195308E-2</v>
      </c>
      <c r="J81">
        <f t="shared" si="11"/>
        <v>0.59544647643126114</v>
      </c>
      <c r="O81">
        <f t="shared" si="10"/>
        <v>1.0059901327989977</v>
      </c>
      <c r="Y81" s="2"/>
    </row>
    <row r="82" spans="1:31" s="10" customFormat="1" x14ac:dyDescent="0.25">
      <c r="B82" s="1">
        <v>81</v>
      </c>
      <c r="C82">
        <v>311.21933000000001</v>
      </c>
      <c r="D82">
        <v>313.26858499999997</v>
      </c>
      <c r="E82" s="5">
        <f t="shared" si="12"/>
        <v>2.0492549999999596</v>
      </c>
      <c r="F82">
        <f t="shared" si="5"/>
        <v>312.24395749999996</v>
      </c>
      <c r="G82">
        <f t="shared" si="4"/>
        <v>-2.829259253983369</v>
      </c>
      <c r="H82">
        <f t="shared" si="9"/>
        <v>2.7195798637394626</v>
      </c>
      <c r="I82">
        <f t="shared" si="6"/>
        <v>-5.483969512195308E-2</v>
      </c>
      <c r="J82">
        <f t="shared" si="11"/>
        <v>0.6541527296776215</v>
      </c>
      <c r="O82">
        <f t="shared" si="10"/>
        <v>1.0065846006416117</v>
      </c>
      <c r="Y82" s="2"/>
    </row>
    <row r="83" spans="1:31" x14ac:dyDescent="0.25">
      <c r="B83" s="1">
        <v>82</v>
      </c>
      <c r="C83" s="18">
        <v>311.36541699999998</v>
      </c>
      <c r="D83">
        <v>312.83709700000003</v>
      </c>
      <c r="E83" s="5">
        <f t="shared" ref="E73:E83" si="13">D83-C83</f>
        <v>1.4716800000000489</v>
      </c>
      <c r="F83">
        <f t="shared" si="5"/>
        <v>312.10125700000003</v>
      </c>
      <c r="G83">
        <f t="shared" si="4"/>
        <v>-2.829259253983369</v>
      </c>
      <c r="H83">
        <f>$G$89</f>
        <v>2.7195798637394626</v>
      </c>
      <c r="I83">
        <f t="shared" si="6"/>
        <v>-5.483969512195308E-2</v>
      </c>
      <c r="J83" s="18">
        <f t="shared" ref="J73:J83" si="14">(E83/D83)*100</f>
        <v>0.47043014211324458</v>
      </c>
      <c r="O83">
        <f t="shared" si="10"/>
        <v>1.0047265364733813</v>
      </c>
      <c r="Y83" s="5"/>
    </row>
    <row r="84" spans="1:31" s="9" customFormat="1" x14ac:dyDescent="0.25">
      <c r="E84" s="14">
        <f>AVERAGE(E2:E83)</f>
        <v>-5.483969512195308E-2</v>
      </c>
      <c r="F84" s="9" t="s">
        <v>0</v>
      </c>
      <c r="J84"/>
    </row>
    <row r="85" spans="1:31" x14ac:dyDescent="0.25">
      <c r="A85" s="2"/>
      <c r="E85" s="2">
        <f>STDEV(E2:E83)</f>
        <v>1.415520183092559</v>
      </c>
      <c r="F85" t="s">
        <v>1</v>
      </c>
      <c r="G85" s="10"/>
      <c r="H85" s="10"/>
    </row>
    <row r="87" spans="1:31" ht="15.75" thickBot="1" x14ac:dyDescent="0.3">
      <c r="F87" t="s">
        <v>4</v>
      </c>
    </row>
    <row r="88" spans="1:31" x14ac:dyDescent="0.25">
      <c r="F88" s="7" t="s">
        <v>2</v>
      </c>
      <c r="G88" s="3">
        <f>E84-(1.96*E85)</f>
        <v>-2.829259253983369</v>
      </c>
      <c r="H88" t="s">
        <v>17</v>
      </c>
      <c r="I88" s="1" t="s">
        <v>24</v>
      </c>
      <c r="J88" s="15">
        <f>E85/E84</f>
        <v>-25.81196303051486</v>
      </c>
      <c r="K88">
        <f>J88*1+0</f>
        <v>-25.81196303051486</v>
      </c>
      <c r="L88">
        <f>E84/800</f>
        <v>-6.8549618902441351E-5</v>
      </c>
      <c r="M88" t="s">
        <v>25</v>
      </c>
      <c r="N88">
        <f>Q95</f>
        <v>0</v>
      </c>
      <c r="V88" t="s">
        <v>26</v>
      </c>
      <c r="W88" t="s">
        <v>27</v>
      </c>
      <c r="X88" t="s">
        <v>28</v>
      </c>
      <c r="Y88" t="s">
        <v>31</v>
      </c>
      <c r="Z88" t="s">
        <v>32</v>
      </c>
      <c r="AA88" t="s">
        <v>33</v>
      </c>
      <c r="AB88" t="s">
        <v>34</v>
      </c>
      <c r="AC88" t="s">
        <v>35</v>
      </c>
      <c r="AD88" t="s">
        <v>36</v>
      </c>
      <c r="AE88" t="s">
        <v>37</v>
      </c>
    </row>
    <row r="89" spans="1:31" ht="15.75" thickBot="1" x14ac:dyDescent="0.3">
      <c r="F89" s="8" t="s">
        <v>3</v>
      </c>
      <c r="G89" s="4">
        <f>E84+(1.96*E85)</f>
        <v>2.7195798637394626</v>
      </c>
      <c r="H89" t="s">
        <v>18</v>
      </c>
      <c r="V89" t="s">
        <v>30</v>
      </c>
    </row>
    <row r="90" spans="1:31" x14ac:dyDescent="0.25">
      <c r="V90" s="10">
        <v>22532.072265999999</v>
      </c>
      <c r="W90" s="10"/>
      <c r="X90">
        <v>12414.597659999999</v>
      </c>
      <c r="Y90">
        <v>22289.703125</v>
      </c>
      <c r="Z90">
        <v>16597.144531000002</v>
      </c>
      <c r="AA90">
        <v>12676.526367</v>
      </c>
      <c r="AB90" s="5">
        <v>12738.896484000001</v>
      </c>
      <c r="AC90">
        <v>9721.9238280000009</v>
      </c>
      <c r="AD90">
        <v>12573.082031</v>
      </c>
      <c r="AE90">
        <v>7595.6982420000004</v>
      </c>
    </row>
    <row r="91" spans="1:31" x14ac:dyDescent="0.25">
      <c r="F91" t="s">
        <v>7</v>
      </c>
      <c r="P91">
        <f>(G88-G89)/2</f>
        <v>-2.7744195588614158</v>
      </c>
      <c r="V91" s="10">
        <v>22514.101563</v>
      </c>
      <c r="W91" s="10">
        <v>15569.66</v>
      </c>
      <c r="X91">
        <v>12421.64258</v>
      </c>
      <c r="Y91">
        <v>22276.349609000001</v>
      </c>
      <c r="Z91">
        <v>16599.460938</v>
      </c>
      <c r="AA91">
        <v>12644.789063</v>
      </c>
      <c r="AB91" s="5">
        <v>12778.333984000001</v>
      </c>
      <c r="AC91">
        <v>9718.2529300000006</v>
      </c>
      <c r="AD91">
        <v>12553.063477</v>
      </c>
      <c r="AE91">
        <v>7588.5209960000002</v>
      </c>
    </row>
    <row r="92" spans="1:31" x14ac:dyDescent="0.25">
      <c r="F92" s="11" t="s">
        <v>8</v>
      </c>
      <c r="G92">
        <f>((E85)^2)/82</f>
        <v>2.443533400905356E-2</v>
      </c>
      <c r="V92" s="10">
        <v>22497.650390999999</v>
      </c>
      <c r="W92" s="10">
        <v>15498.618164</v>
      </c>
      <c r="X92">
        <v>12418.285159999999</v>
      </c>
      <c r="Y92">
        <v>22279.960938</v>
      </c>
      <c r="Z92">
        <v>16584.378906000002</v>
      </c>
      <c r="AA92" s="28">
        <v>0</v>
      </c>
      <c r="AB92" s="5">
        <v>12779.883789</v>
      </c>
      <c r="AC92" s="28">
        <v>0</v>
      </c>
      <c r="AD92">
        <v>12543.300781</v>
      </c>
      <c r="AE92">
        <v>7595.9892579999996</v>
      </c>
    </row>
    <row r="93" spans="1:31" x14ac:dyDescent="0.25">
      <c r="F93" s="11" t="s">
        <v>9</v>
      </c>
      <c r="G93">
        <f>((E85)^2)/(2*(82-1))</f>
        <v>1.2368502399644394E-2</v>
      </c>
      <c r="V93" s="10">
        <v>22518.888672000001</v>
      </c>
      <c r="W93" s="10">
        <v>15597.693359000001</v>
      </c>
      <c r="X93">
        <v>12433.68555</v>
      </c>
      <c r="Z93">
        <v>16608.130859000001</v>
      </c>
      <c r="AA93">
        <v>12667.701171999999</v>
      </c>
      <c r="AB93" s="5">
        <v>12732.636719</v>
      </c>
      <c r="AC93">
        <v>9736.8193360000005</v>
      </c>
      <c r="AD93">
        <v>12587.178711</v>
      </c>
      <c r="AE93">
        <v>7597.9609380000002</v>
      </c>
    </row>
    <row r="94" spans="1:31" x14ac:dyDescent="0.25">
      <c r="F94" s="12" t="s">
        <v>10</v>
      </c>
      <c r="G94" s="10" t="s">
        <v>11</v>
      </c>
      <c r="V94" s="10">
        <v>22510.859375</v>
      </c>
      <c r="W94" s="10">
        <v>15593.805664</v>
      </c>
      <c r="X94">
        <v>12425.21191</v>
      </c>
      <c r="Y94">
        <v>22282.246093999998</v>
      </c>
      <c r="Z94">
        <v>16600.55</v>
      </c>
      <c r="AA94">
        <v>12659.283203000001</v>
      </c>
      <c r="AB94" s="5">
        <v>12730.217773</v>
      </c>
      <c r="AC94">
        <v>9732.4423829999996</v>
      </c>
      <c r="AD94">
        <v>12573.021484000001</v>
      </c>
      <c r="AE94">
        <v>7598.0659180000002</v>
      </c>
    </row>
    <row r="95" spans="1:31" x14ac:dyDescent="0.25">
      <c r="E95" s="11" t="s">
        <v>14</v>
      </c>
      <c r="F95" s="12" t="s">
        <v>12</v>
      </c>
      <c r="G95" s="10">
        <f>E85/(SQRT(82))</f>
        <v>0.15631805400865748</v>
      </c>
      <c r="V95" s="10"/>
      <c r="W95" s="10"/>
      <c r="X95">
        <v>0</v>
      </c>
      <c r="Y95">
        <v>22287.671875</v>
      </c>
      <c r="AA95" s="5">
        <v>12626.809569999999</v>
      </c>
      <c r="AB95" s="5">
        <v>12768.666992</v>
      </c>
      <c r="AC95">
        <v>9731.4111329999996</v>
      </c>
      <c r="AD95">
        <v>12557.639648</v>
      </c>
      <c r="AE95">
        <v>7588.7260740000002</v>
      </c>
    </row>
    <row r="96" spans="1:31" ht="15.75" thickBot="1" x14ac:dyDescent="0.3">
      <c r="F96" s="13" t="s">
        <v>21</v>
      </c>
      <c r="V96" s="10">
        <v>22519.990234000001</v>
      </c>
      <c r="W96" s="10">
        <v>15600.599609000001</v>
      </c>
      <c r="X96">
        <v>12424.10059</v>
      </c>
      <c r="Y96">
        <v>22252.064452999999</v>
      </c>
      <c r="Z96">
        <v>16599.027343999998</v>
      </c>
      <c r="AA96">
        <v>12668.761719</v>
      </c>
      <c r="AB96" s="5">
        <v>12727.747069999999</v>
      </c>
      <c r="AC96" s="28"/>
      <c r="AD96">
        <v>12552.630859000001</v>
      </c>
      <c r="AE96">
        <v>7579.5610349999997</v>
      </c>
    </row>
    <row r="97" spans="3:31" ht="15" customHeight="1" x14ac:dyDescent="0.25">
      <c r="F97" s="20" t="s">
        <v>15</v>
      </c>
      <c r="G97" s="3">
        <f>E84+(1.984*G95)</f>
        <v>0.25529532403122335</v>
      </c>
      <c r="V97" s="10">
        <v>22500.632813</v>
      </c>
      <c r="W97" s="10">
        <v>15572.329102</v>
      </c>
      <c r="X97">
        <v>12428.002930000001</v>
      </c>
      <c r="Y97">
        <v>22267.845702999999</v>
      </c>
      <c r="Z97">
        <v>16586.427734000001</v>
      </c>
      <c r="AA97">
        <v>12635.016602</v>
      </c>
      <c r="AB97" s="5">
        <v>12755.575194999999</v>
      </c>
      <c r="AC97" s="5">
        <v>9720.7119139999995</v>
      </c>
      <c r="AD97">
        <v>12552.539063</v>
      </c>
      <c r="AE97">
        <v>7575.7739259999998</v>
      </c>
    </row>
    <row r="98" spans="3:31" ht="15.75" thickBot="1" x14ac:dyDescent="0.3">
      <c r="F98" s="21"/>
      <c r="G98" s="4">
        <f>E84-(1.984*G95)</f>
        <v>-0.36497471427512951</v>
      </c>
      <c r="V98" s="18"/>
      <c r="W98" s="18">
        <v>15577.330078000001</v>
      </c>
      <c r="X98" s="18">
        <v>12429.918949999999</v>
      </c>
      <c r="Y98" s="18">
        <v>22264.314452999999</v>
      </c>
      <c r="Z98" s="18"/>
      <c r="AA98" s="18">
        <v>12640.580078000001</v>
      </c>
      <c r="AB98" s="18">
        <v>12739.101563</v>
      </c>
      <c r="AC98" s="18">
        <v>9721.484375</v>
      </c>
      <c r="AD98" s="18">
        <v>12533.696289</v>
      </c>
      <c r="AE98" s="18">
        <v>7574.8476559999999</v>
      </c>
    </row>
    <row r="99" spans="3:31" x14ac:dyDescent="0.25">
      <c r="F99" s="22" t="s">
        <v>13</v>
      </c>
      <c r="G99" s="24">
        <f>1.71*G95</f>
        <v>0.26730387235480429</v>
      </c>
      <c r="V99">
        <v>22682.367188</v>
      </c>
      <c r="W99">
        <v>15677.780273</v>
      </c>
      <c r="Y99">
        <v>22361.558593999998</v>
      </c>
      <c r="Z99">
        <v>16647.492188</v>
      </c>
      <c r="AA99">
        <v>12755.373046999999</v>
      </c>
      <c r="AB99" s="5">
        <v>12825.461914</v>
      </c>
      <c r="AC99">
        <v>9816.3681639999995</v>
      </c>
      <c r="AD99">
        <v>12644.722656</v>
      </c>
      <c r="AE99">
        <v>7657.2934569999998</v>
      </c>
    </row>
    <row r="100" spans="3:31" ht="15.75" thickBot="1" x14ac:dyDescent="0.3">
      <c r="F100" s="23"/>
      <c r="G100" s="25"/>
      <c r="V100">
        <v>22635.496093999998</v>
      </c>
      <c r="W100">
        <v>15663.084961</v>
      </c>
      <c r="X100">
        <v>12506.625980000001</v>
      </c>
      <c r="Y100">
        <v>22423.859375</v>
      </c>
      <c r="Z100">
        <v>16699.824218999998</v>
      </c>
      <c r="AA100">
        <v>12730.372069999999</v>
      </c>
      <c r="AB100" s="5">
        <v>0</v>
      </c>
      <c r="AC100">
        <v>9812.7304690000001</v>
      </c>
      <c r="AD100">
        <v>12674.40625</v>
      </c>
      <c r="AE100">
        <v>7670.546875</v>
      </c>
    </row>
    <row r="101" spans="3:31" x14ac:dyDescent="0.25">
      <c r="E101" t="s">
        <v>17</v>
      </c>
      <c r="F101" s="26" t="s">
        <v>16</v>
      </c>
      <c r="G101" s="3">
        <f>G88-(1.984*G99)</f>
        <v>-3.3595901367353007</v>
      </c>
      <c r="V101">
        <v>22572.361327999999</v>
      </c>
      <c r="W101">
        <v>15631.277344</v>
      </c>
      <c r="X101">
        <v>12608.146479999999</v>
      </c>
      <c r="Y101">
        <v>22389.361327999999</v>
      </c>
      <c r="Z101">
        <v>16775.798827999999</v>
      </c>
      <c r="AA101">
        <v>12780.383789</v>
      </c>
      <c r="AB101" s="5">
        <v>12845.504883</v>
      </c>
      <c r="AC101">
        <v>9825.5869139999995</v>
      </c>
      <c r="AD101">
        <v>12675.008789</v>
      </c>
      <c r="AE101">
        <v>7660.330078</v>
      </c>
    </row>
    <row r="102" spans="3:31" ht="15.75" thickBot="1" x14ac:dyDescent="0.3">
      <c r="F102" s="27"/>
      <c r="G102" s="4">
        <f>G88+(1.984*G99)</f>
        <v>-2.2989283712314372</v>
      </c>
      <c r="V102">
        <v>22616.896484000001</v>
      </c>
      <c r="W102">
        <v>15701.40625</v>
      </c>
      <c r="X102">
        <v>12528.74512</v>
      </c>
      <c r="Y102">
        <v>22278.804688</v>
      </c>
      <c r="Z102">
        <v>16619.419922000001</v>
      </c>
      <c r="AA102">
        <v>12720.289063</v>
      </c>
      <c r="AB102" s="5">
        <v>12809.883789</v>
      </c>
      <c r="AC102">
        <v>9802.2050780000009</v>
      </c>
      <c r="AD102">
        <v>12640.016602</v>
      </c>
      <c r="AE102">
        <v>7625.8154299999997</v>
      </c>
    </row>
    <row r="103" spans="3:31" x14ac:dyDescent="0.25">
      <c r="E103" t="s">
        <v>18</v>
      </c>
      <c r="F103" s="26" t="s">
        <v>19</v>
      </c>
      <c r="G103" s="3">
        <f>G89-(1.984*G99)</f>
        <v>2.1892489809875308</v>
      </c>
      <c r="V103">
        <v>22626.417968999998</v>
      </c>
      <c r="W103">
        <v>15711.578125</v>
      </c>
      <c r="X103">
        <v>12522.29004</v>
      </c>
      <c r="Y103">
        <v>22269.154297000001</v>
      </c>
      <c r="Z103">
        <v>16687.349609000001</v>
      </c>
      <c r="AA103">
        <v>12686.25</v>
      </c>
      <c r="AB103" s="5">
        <v>12805.194336</v>
      </c>
      <c r="AC103">
        <v>9813.7001949999994</v>
      </c>
      <c r="AD103">
        <v>12645.548828000001</v>
      </c>
      <c r="AE103">
        <v>7643.7138670000004</v>
      </c>
    </row>
    <row r="104" spans="3:31" ht="15.75" thickBot="1" x14ac:dyDescent="0.3">
      <c r="F104" s="27"/>
      <c r="G104" s="4">
        <f>G89+(1.984*G99)</f>
        <v>3.2499107464913943</v>
      </c>
      <c r="V104">
        <v>22584.445313</v>
      </c>
      <c r="W104">
        <v>15687.238281</v>
      </c>
      <c r="X104">
        <v>12499.791020000001</v>
      </c>
      <c r="Y104">
        <v>22306.560547000001</v>
      </c>
      <c r="Z104">
        <v>16662.146484000001</v>
      </c>
      <c r="AA104">
        <v>12693.244140999999</v>
      </c>
      <c r="AB104" s="5">
        <v>12809.203125</v>
      </c>
      <c r="AC104">
        <v>9825.1376949999994</v>
      </c>
      <c r="AD104">
        <v>12663.684569999999</v>
      </c>
      <c r="AE104">
        <v>7646.7690430000002</v>
      </c>
    </row>
    <row r="105" spans="3:31" x14ac:dyDescent="0.25">
      <c r="V105">
        <v>22669.033202999999</v>
      </c>
      <c r="W105">
        <v>15689.827148</v>
      </c>
      <c r="X105">
        <v>12524.221680000001</v>
      </c>
      <c r="Y105">
        <v>22233.183593999998</v>
      </c>
      <c r="Z105">
        <v>16643.089843999998</v>
      </c>
      <c r="AA105">
        <v>12741.743164</v>
      </c>
      <c r="AB105" s="5">
        <v>12851.534180000001</v>
      </c>
      <c r="AC105">
        <v>9813.9931639999995</v>
      </c>
      <c r="AD105">
        <v>12652.695313</v>
      </c>
      <c r="AE105">
        <v>7694.3637699999999</v>
      </c>
    </row>
    <row r="106" spans="3:31" x14ac:dyDescent="0.25">
      <c r="C106" s="2"/>
      <c r="D106" s="2"/>
      <c r="E106" s="2"/>
      <c r="F106" s="19"/>
      <c r="G106" s="2"/>
      <c r="H106" s="2"/>
      <c r="I106" s="2"/>
      <c r="J106" s="2"/>
      <c r="K106" s="2"/>
      <c r="L106" s="2"/>
      <c r="V106">
        <v>22599.419922000001</v>
      </c>
      <c r="W106">
        <v>15689.760742</v>
      </c>
      <c r="X106">
        <v>12529.028319999999</v>
      </c>
      <c r="Y106">
        <v>22230.208984000001</v>
      </c>
      <c r="Z106">
        <v>16664.658202999999</v>
      </c>
      <c r="AA106">
        <v>12740.273438</v>
      </c>
      <c r="AB106" s="5">
        <v>12812.476563</v>
      </c>
      <c r="AC106">
        <v>9832.2851559999999</v>
      </c>
      <c r="AD106">
        <v>12644.088867</v>
      </c>
      <c r="AE106">
        <v>7685.9946289999998</v>
      </c>
    </row>
    <row r="107" spans="3:31" x14ac:dyDescent="0.25">
      <c r="C107" s="2"/>
      <c r="D107" s="2"/>
      <c r="E107" s="2"/>
      <c r="F107" s="19"/>
      <c r="G107" s="2"/>
      <c r="H107" s="2"/>
      <c r="I107" s="2"/>
      <c r="J107" s="2"/>
      <c r="K107" s="2"/>
      <c r="L107" s="2"/>
      <c r="V107">
        <v>22591.371093999998</v>
      </c>
      <c r="W107">
        <v>15743.584961</v>
      </c>
      <c r="X107">
        <v>12497.552729999999</v>
      </c>
      <c r="Y107">
        <v>22278</v>
      </c>
      <c r="Z107">
        <v>16664.943359000001</v>
      </c>
      <c r="AA107">
        <v>12722.161133</v>
      </c>
      <c r="AB107" s="5">
        <v>12833.014648</v>
      </c>
      <c r="AC107">
        <v>9810.8681639999995</v>
      </c>
      <c r="AD107">
        <v>12634.263671999999</v>
      </c>
      <c r="AE107">
        <v>7663.1083980000003</v>
      </c>
    </row>
    <row r="108" spans="3:31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V108" t="s">
        <v>26</v>
      </c>
      <c r="W108" t="s">
        <v>27</v>
      </c>
      <c r="X108" t="s">
        <v>28</v>
      </c>
      <c r="Y108" t="s">
        <v>31</v>
      </c>
      <c r="Z108" t="s">
        <v>32</v>
      </c>
      <c r="AA108" t="s">
        <v>33</v>
      </c>
      <c r="AB108" t="s">
        <v>34</v>
      </c>
      <c r="AC108" t="s">
        <v>35</v>
      </c>
      <c r="AD108" t="s">
        <v>36</v>
      </c>
      <c r="AE108" t="s">
        <v>37</v>
      </c>
    </row>
    <row r="109" spans="3:31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V109" t="s">
        <v>29</v>
      </c>
    </row>
    <row r="110" spans="3:31" x14ac:dyDescent="0.25">
      <c r="C110" s="2"/>
      <c r="D110" s="2"/>
      <c r="E110" s="2"/>
      <c r="F110" s="17"/>
      <c r="G110" s="17"/>
      <c r="H110" s="17"/>
      <c r="I110" s="17"/>
      <c r="J110" s="17"/>
      <c r="K110" s="2"/>
      <c r="L110" s="2"/>
      <c r="V110">
        <v>534.93652299999997</v>
      </c>
      <c r="W110" s="10"/>
      <c r="X110">
        <v>398.81912199999999</v>
      </c>
      <c r="Y110">
        <v>564.53070100000002</v>
      </c>
      <c r="Z110">
        <v>477.50579800000003</v>
      </c>
      <c r="AA110">
        <v>420.67587300000002</v>
      </c>
      <c r="AB110" s="5">
        <v>422.22387700000002</v>
      </c>
      <c r="AC110">
        <v>369.17770400000001</v>
      </c>
      <c r="AD110">
        <v>422.50793499999997</v>
      </c>
      <c r="AE110">
        <v>311.99191300000001</v>
      </c>
    </row>
    <row r="111" spans="3:31" x14ac:dyDescent="0.25">
      <c r="C111" s="2"/>
      <c r="D111" s="2"/>
      <c r="E111" s="2"/>
      <c r="F111" s="17"/>
      <c r="G111" s="17"/>
      <c r="H111" s="17"/>
      <c r="I111" s="17"/>
      <c r="J111" s="17"/>
      <c r="K111" s="2"/>
      <c r="L111" s="2"/>
      <c r="V111">
        <v>534.37890600000003</v>
      </c>
      <c r="W111" s="10">
        <v>448.38</v>
      </c>
      <c r="X111">
        <v>398.99117999999999</v>
      </c>
      <c r="Y111">
        <v>560.53350799999998</v>
      </c>
      <c r="Z111">
        <v>477.51516700000002</v>
      </c>
      <c r="AA111">
        <v>420.37155200000001</v>
      </c>
      <c r="AB111" s="5">
        <v>422.59817500000003</v>
      </c>
      <c r="AC111">
        <v>369.17706299999998</v>
      </c>
      <c r="AD111">
        <v>422.218658</v>
      </c>
      <c r="AE111">
        <v>311.78012100000001</v>
      </c>
    </row>
    <row r="112" spans="3:31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V112">
        <v>534.33966099999998</v>
      </c>
      <c r="W112" s="10">
        <v>444.58367900000002</v>
      </c>
      <c r="X112">
        <v>399.04974399999998</v>
      </c>
      <c r="Y112">
        <v>560.05645800000002</v>
      </c>
      <c r="Z112">
        <v>477.47247299999998</v>
      </c>
      <c r="AA112">
        <v>420.18331899999998</v>
      </c>
      <c r="AB112" s="5">
        <v>422.55703699999998</v>
      </c>
      <c r="AC112">
        <v>369.21838400000001</v>
      </c>
      <c r="AD112">
        <v>422.336456</v>
      </c>
      <c r="AE112">
        <v>311.89453099999997</v>
      </c>
    </row>
    <row r="113" spans="3:31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V113">
        <v>537.91632100000004</v>
      </c>
      <c r="W113" s="10">
        <v>448.17748999999998</v>
      </c>
      <c r="X113">
        <v>399.40469400000001</v>
      </c>
      <c r="Z113">
        <v>477.68557700000002</v>
      </c>
      <c r="AA113">
        <v>421.82626299999998</v>
      </c>
      <c r="AB113" s="5">
        <v>421.78784200000001</v>
      </c>
      <c r="AC113">
        <v>369.37191799999999</v>
      </c>
      <c r="AD113">
        <v>422.88034099999999</v>
      </c>
      <c r="AE113">
        <v>312.06545999999997</v>
      </c>
    </row>
    <row r="114" spans="3:31" x14ac:dyDescent="0.25">
      <c r="C114" s="2"/>
      <c r="D114" s="2"/>
      <c r="E114" s="2"/>
      <c r="F114" s="17"/>
      <c r="G114" s="17"/>
      <c r="H114" s="17"/>
      <c r="I114" s="17"/>
      <c r="J114" s="17"/>
      <c r="K114" s="2"/>
      <c r="L114" s="2"/>
      <c r="V114">
        <v>536.77954099999999</v>
      </c>
      <c r="W114" s="10">
        <v>448.38473499999998</v>
      </c>
      <c r="X114">
        <v>398.01214599999997</v>
      </c>
      <c r="Y114">
        <v>561.48315400000001</v>
      </c>
      <c r="Z114">
        <v>477.62</v>
      </c>
      <c r="AA114">
        <v>420.52865600000001</v>
      </c>
      <c r="AB114" s="5">
        <v>421.81835899999999</v>
      </c>
      <c r="AC114">
        <v>369.169464</v>
      </c>
      <c r="AD114">
        <v>422.89410400000003</v>
      </c>
      <c r="AE114">
        <v>312.078979</v>
      </c>
    </row>
    <row r="115" spans="3:31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W115" s="10"/>
      <c r="X115">
        <v>398.39584400000001</v>
      </c>
      <c r="Y115">
        <v>562.56011999999998</v>
      </c>
      <c r="AA115" s="5">
        <v>417.02554300000003</v>
      </c>
      <c r="AB115" s="5">
        <v>422.33712800000001</v>
      </c>
      <c r="AC115">
        <v>369.35613999999998</v>
      </c>
      <c r="AD115">
        <v>421.94030800000002</v>
      </c>
      <c r="AE115">
        <v>311.45568800000001</v>
      </c>
    </row>
    <row r="116" spans="3:31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V116">
        <v>534.70355199999995</v>
      </c>
      <c r="W116" s="10">
        <v>449.08325200000002</v>
      </c>
      <c r="X116">
        <v>398.98263500000002</v>
      </c>
      <c r="Y116">
        <v>560.37316899999996</v>
      </c>
      <c r="Z116">
        <v>477.60674999999998</v>
      </c>
      <c r="AA116">
        <v>420.71304300000003</v>
      </c>
      <c r="AB116" s="5">
        <v>421.88382000000001</v>
      </c>
      <c r="AC116" s="28"/>
      <c r="AD116">
        <v>422.03582799999998</v>
      </c>
      <c r="AE116">
        <v>311.573059</v>
      </c>
    </row>
    <row r="117" spans="3:31" x14ac:dyDescent="0.25">
      <c r="C117" s="2"/>
      <c r="D117" s="2"/>
      <c r="E117" s="2"/>
      <c r="F117" s="17"/>
      <c r="G117" s="2"/>
      <c r="H117" s="2"/>
      <c r="I117" s="2"/>
      <c r="J117" s="2"/>
      <c r="K117" s="2"/>
      <c r="L117" s="2"/>
      <c r="V117">
        <v>539.10211200000003</v>
      </c>
      <c r="W117" s="10">
        <v>448.66464200000001</v>
      </c>
      <c r="X117">
        <v>399.26998900000001</v>
      </c>
      <c r="Y117">
        <v>559.96099900000002</v>
      </c>
      <c r="Z117">
        <v>477.57965100000001</v>
      </c>
      <c r="AA117">
        <v>420.24691799999999</v>
      </c>
      <c r="AB117" s="5">
        <v>422.34072900000001</v>
      </c>
      <c r="AC117">
        <v>368.95779399999998</v>
      </c>
      <c r="AD117">
        <v>421.796875</v>
      </c>
      <c r="AE117">
        <v>311.21933000000001</v>
      </c>
    </row>
    <row r="118" spans="3:31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  <c r="V118" s="18"/>
      <c r="W118" s="18">
        <v>448.88784800000002</v>
      </c>
      <c r="X118" s="18">
        <v>399.56829800000003</v>
      </c>
      <c r="Y118" s="18">
        <v>562.23370399999999</v>
      </c>
      <c r="Z118" s="18">
        <v>477.30163599999997</v>
      </c>
      <c r="AA118" s="18">
        <v>420.39227299999999</v>
      </c>
      <c r="AB118" s="18">
        <v>421.98559599999999</v>
      </c>
      <c r="AC118" s="18">
        <v>369.00387599999999</v>
      </c>
      <c r="AD118" s="18">
        <v>421.874146</v>
      </c>
      <c r="AE118" s="18">
        <v>311.36541699999998</v>
      </c>
    </row>
    <row r="119" spans="3:31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  <c r="V119">
        <v>535.59252900000001</v>
      </c>
      <c r="W119">
        <v>446.16204800000003</v>
      </c>
      <c r="Y119">
        <v>560.88061500000003</v>
      </c>
      <c r="Z119">
        <v>477.68246499999998</v>
      </c>
      <c r="AA119">
        <v>421.343323</v>
      </c>
      <c r="AB119" s="5">
        <v>422.79589800000002</v>
      </c>
      <c r="AC119">
        <v>369.92138699999998</v>
      </c>
      <c r="AD119">
        <v>423.05294800000001</v>
      </c>
      <c r="AE119">
        <v>312.71707199999997</v>
      </c>
    </row>
    <row r="120" spans="3:31" x14ac:dyDescent="0.25">
      <c r="C120" s="2"/>
      <c r="D120" s="2"/>
      <c r="E120" s="2"/>
      <c r="F120" s="2"/>
      <c r="G120" s="2"/>
      <c r="H120" s="2"/>
      <c r="I120" s="2"/>
      <c r="J120" s="2"/>
      <c r="K120" s="2"/>
      <c r="L120" s="2"/>
      <c r="V120">
        <v>535.01593000000003</v>
      </c>
      <c r="W120">
        <v>445.958282</v>
      </c>
      <c r="X120">
        <v>397.21380599999998</v>
      </c>
      <c r="Y120">
        <v>561.66113299999995</v>
      </c>
      <c r="Z120">
        <v>478.34002700000002</v>
      </c>
      <c r="AA120">
        <v>420.92578099999997</v>
      </c>
      <c r="AB120" s="5">
        <v>422.84079000000003</v>
      </c>
      <c r="AC120">
        <v>369.85830700000002</v>
      </c>
      <c r="AD120">
        <v>423.46127300000001</v>
      </c>
      <c r="AE120">
        <v>312.94833399999999</v>
      </c>
    </row>
    <row r="121" spans="3:31" x14ac:dyDescent="0.25">
      <c r="C121" s="2"/>
      <c r="D121" s="2"/>
      <c r="E121" s="2"/>
      <c r="F121" s="2"/>
      <c r="G121" s="2"/>
      <c r="H121" s="2"/>
      <c r="I121" s="2"/>
      <c r="J121" s="2"/>
      <c r="K121" s="2"/>
      <c r="L121" s="2"/>
      <c r="V121">
        <v>534.35504200000003</v>
      </c>
      <c r="W121">
        <v>445.53607199999999</v>
      </c>
      <c r="X121">
        <v>398.84771699999999</v>
      </c>
      <c r="Y121">
        <v>561.18335000000002</v>
      </c>
      <c r="Z121">
        <v>478.95562699999999</v>
      </c>
      <c r="AA121">
        <v>421.65405299999998</v>
      </c>
      <c r="AB121" s="5">
        <v>423.127655</v>
      </c>
      <c r="AC121">
        <v>369.65835600000003</v>
      </c>
      <c r="AD121">
        <v>423.454926</v>
      </c>
      <c r="AE121">
        <v>312.68188500000002</v>
      </c>
    </row>
    <row r="122" spans="3:31" x14ac:dyDescent="0.25">
      <c r="C122" s="2"/>
      <c r="D122" s="2"/>
      <c r="E122" s="2"/>
      <c r="F122" s="2"/>
      <c r="G122" s="2"/>
      <c r="H122" s="2"/>
      <c r="I122" s="2"/>
      <c r="J122" s="2"/>
      <c r="K122" s="2"/>
      <c r="L122" s="2"/>
      <c r="V122">
        <v>534.74481200000002</v>
      </c>
      <c r="W122">
        <v>446.51205399999998</v>
      </c>
      <c r="X122">
        <v>397.547729</v>
      </c>
      <c r="Y122">
        <v>559.85137899999995</v>
      </c>
      <c r="Z122">
        <v>477.40625</v>
      </c>
      <c r="AA122">
        <v>420.92550699999998</v>
      </c>
      <c r="AB122" s="5">
        <v>422.58193999999997</v>
      </c>
      <c r="AC122">
        <v>369.452271</v>
      </c>
      <c r="AD122">
        <v>422.91934199999997</v>
      </c>
      <c r="AE122">
        <v>312.03033399999998</v>
      </c>
    </row>
    <row r="123" spans="3:31" x14ac:dyDescent="0.25">
      <c r="C123" s="2"/>
      <c r="D123" s="2"/>
      <c r="E123" s="2"/>
      <c r="F123" s="2"/>
      <c r="G123" s="2"/>
      <c r="H123" s="2"/>
      <c r="I123" s="2"/>
      <c r="J123" s="2"/>
      <c r="K123" s="2"/>
      <c r="L123" s="2"/>
      <c r="V123">
        <v>534.87316899999996</v>
      </c>
      <c r="W123">
        <v>446.65689099999997</v>
      </c>
      <c r="X123">
        <v>397.41546599999998</v>
      </c>
      <c r="Y123">
        <v>559.63317900000004</v>
      </c>
      <c r="Z123">
        <v>477.986267</v>
      </c>
      <c r="AA123">
        <v>420.21020499999997</v>
      </c>
      <c r="AB123" s="5">
        <v>422.553406</v>
      </c>
      <c r="AC123">
        <v>369.61013800000001</v>
      </c>
      <c r="AD123">
        <v>422.98349000000002</v>
      </c>
      <c r="AE123">
        <v>312.41076700000002</v>
      </c>
    </row>
    <row r="124" spans="3:31" x14ac:dyDescent="0.25">
      <c r="V124">
        <v>534.37512200000003</v>
      </c>
      <c r="W124">
        <v>446.25982699999997</v>
      </c>
      <c r="X124">
        <v>397.03729199999998</v>
      </c>
      <c r="Y124">
        <v>560.22766100000001</v>
      </c>
      <c r="Z124">
        <v>478.12155200000001</v>
      </c>
      <c r="AA124">
        <v>420.38055400000002</v>
      </c>
      <c r="AB124" s="5">
        <v>422.65533399999998</v>
      </c>
      <c r="AC124">
        <v>369.81277499999999</v>
      </c>
      <c r="AD124">
        <v>423.19580100000002</v>
      </c>
      <c r="AE124">
        <v>312.45388800000001</v>
      </c>
    </row>
    <row r="125" spans="3:31" x14ac:dyDescent="0.25">
      <c r="V125">
        <v>535.37969999999996</v>
      </c>
      <c r="W125">
        <v>446.37103300000001</v>
      </c>
      <c r="X125">
        <v>397.47146600000002</v>
      </c>
      <c r="Y125">
        <v>559.37353499999995</v>
      </c>
      <c r="Z125">
        <v>477.598389</v>
      </c>
      <c r="AA125">
        <v>421.02493299999998</v>
      </c>
      <c r="AB125" s="5">
        <v>423.315155</v>
      </c>
      <c r="AC125">
        <v>369.479218</v>
      </c>
      <c r="AD125">
        <v>423.09197999999998</v>
      </c>
      <c r="AE125">
        <v>313.43942299999998</v>
      </c>
    </row>
    <row r="126" spans="3:31" x14ac:dyDescent="0.25">
      <c r="V126">
        <v>534.69604500000003</v>
      </c>
      <c r="W126">
        <v>446.329407</v>
      </c>
      <c r="X126">
        <v>397.547729</v>
      </c>
      <c r="Y126">
        <v>559.19018600000004</v>
      </c>
      <c r="Z126">
        <v>477.65783699999997</v>
      </c>
      <c r="AA126">
        <v>421.081299</v>
      </c>
      <c r="AB126" s="5">
        <v>422.59948700000001</v>
      </c>
      <c r="AC126">
        <v>369.57421900000003</v>
      </c>
      <c r="AD126">
        <v>422.891998</v>
      </c>
      <c r="AE126">
        <v>313.26858499999997</v>
      </c>
    </row>
    <row r="127" spans="3:31" x14ac:dyDescent="0.25">
      <c r="V127">
        <v>534.49383499999999</v>
      </c>
      <c r="W127">
        <v>447.11181599999998</v>
      </c>
      <c r="X127">
        <v>397.06356799999998</v>
      </c>
      <c r="Y127">
        <v>559.94781499999999</v>
      </c>
      <c r="Z127">
        <v>477.71771200000001</v>
      </c>
      <c r="AA127">
        <v>420.76303100000001</v>
      </c>
      <c r="AB127" s="5">
        <v>422.94638099999997</v>
      </c>
      <c r="AC127">
        <v>369.452179</v>
      </c>
      <c r="AD127">
        <v>422.72918700000002</v>
      </c>
      <c r="AE127">
        <v>312.83709700000003</v>
      </c>
    </row>
    <row r="128" spans="3:31" x14ac:dyDescent="0.25">
      <c r="AD128" s="10"/>
      <c r="AE128" s="10"/>
    </row>
    <row r="132" spans="23:26" x14ac:dyDescent="0.25">
      <c r="W132" s="10"/>
    </row>
    <row r="133" spans="23:26" x14ac:dyDescent="0.25">
      <c r="W133" s="10"/>
    </row>
    <row r="134" spans="23:26" x14ac:dyDescent="0.25">
      <c r="W134" s="10"/>
    </row>
    <row r="135" spans="23:26" x14ac:dyDescent="0.25">
      <c r="W135" s="10"/>
    </row>
    <row r="136" spans="23:26" x14ac:dyDescent="0.25">
      <c r="W136" s="10"/>
    </row>
    <row r="137" spans="23:26" x14ac:dyDescent="0.25">
      <c r="W137" s="10"/>
      <c r="X137" s="18"/>
      <c r="Z137" s="18"/>
    </row>
    <row r="138" spans="23:26" x14ac:dyDescent="0.25">
      <c r="W138" s="10"/>
    </row>
  </sheetData>
  <mergeCells count="6">
    <mergeCell ref="F97:F98"/>
    <mergeCell ref="F99:F100"/>
    <mergeCell ref="G99:G100"/>
    <mergeCell ref="F101:F102"/>
    <mergeCell ref="F103:F104"/>
    <mergeCell ref="F106:F107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S15" sqref="S15"/>
    </sheetView>
  </sheetViews>
  <sheetFormatPr defaultColWidth="8.85546875" defaultRowHeight="15" x14ac:dyDescent="0.25"/>
  <sheetData>
    <row r="1" spans="1:2" x14ac:dyDescent="0.25">
      <c r="A1">
        <v>-107</v>
      </c>
      <c r="B1">
        <v>1</v>
      </c>
    </row>
    <row r="2" spans="1:2" x14ac:dyDescent="0.25">
      <c r="A2">
        <v>-90</v>
      </c>
      <c r="B2">
        <v>1</v>
      </c>
    </row>
    <row r="3" spans="1:2" x14ac:dyDescent="0.25">
      <c r="A3">
        <v>-64</v>
      </c>
      <c r="B3">
        <v>1</v>
      </c>
    </row>
    <row r="4" spans="1:2" x14ac:dyDescent="0.25">
      <c r="A4">
        <v>-58</v>
      </c>
      <c r="B4">
        <v>1</v>
      </c>
    </row>
    <row r="5" spans="1:2" x14ac:dyDescent="0.25">
      <c r="A5">
        <v>-52</v>
      </c>
      <c r="B5">
        <v>1</v>
      </c>
    </row>
    <row r="6" spans="1:2" x14ac:dyDescent="0.25">
      <c r="A6">
        <v>-50</v>
      </c>
      <c r="B6">
        <v>1</v>
      </c>
    </row>
    <row r="7" spans="1:2" x14ac:dyDescent="0.25">
      <c r="A7">
        <v>-44</v>
      </c>
      <c r="B7">
        <v>1</v>
      </c>
    </row>
    <row r="8" spans="1:2" x14ac:dyDescent="0.25">
      <c r="A8">
        <v>-36</v>
      </c>
      <c r="B8">
        <v>1</v>
      </c>
    </row>
    <row r="9" spans="1:2" x14ac:dyDescent="0.25">
      <c r="A9">
        <v>-35</v>
      </c>
      <c r="B9">
        <v>1</v>
      </c>
    </row>
    <row r="10" spans="1:2" x14ac:dyDescent="0.25">
      <c r="A10">
        <v>-31</v>
      </c>
      <c r="B10">
        <v>1</v>
      </c>
    </row>
    <row r="11" spans="1:2" x14ac:dyDescent="0.25">
      <c r="A11">
        <v>-28</v>
      </c>
      <c r="B11">
        <v>2</v>
      </c>
    </row>
    <row r="12" spans="1:2" x14ac:dyDescent="0.25">
      <c r="A12">
        <v>-27</v>
      </c>
      <c r="B12">
        <v>2</v>
      </c>
    </row>
    <row r="13" spans="1:2" x14ac:dyDescent="0.25">
      <c r="A13">
        <v>-26</v>
      </c>
      <c r="B13">
        <v>2</v>
      </c>
    </row>
    <row r="14" spans="1:2" x14ac:dyDescent="0.25">
      <c r="A14">
        <v>-24</v>
      </c>
      <c r="B14">
        <v>2</v>
      </c>
    </row>
    <row r="15" spans="1:2" x14ac:dyDescent="0.25">
      <c r="A15">
        <v>-23</v>
      </c>
      <c r="B15">
        <v>1</v>
      </c>
    </row>
    <row r="16" spans="1:2" x14ac:dyDescent="0.25">
      <c r="A16">
        <v>-22</v>
      </c>
      <c r="B16">
        <v>1</v>
      </c>
    </row>
    <row r="17" spans="1:2" x14ac:dyDescent="0.25">
      <c r="A17">
        <v>-21</v>
      </c>
      <c r="B17">
        <v>2</v>
      </c>
    </row>
    <row r="18" spans="1:2" x14ac:dyDescent="0.25">
      <c r="A18">
        <v>-20</v>
      </c>
      <c r="B18">
        <v>3</v>
      </c>
    </row>
    <row r="19" spans="1:2" x14ac:dyDescent="0.25">
      <c r="A19">
        <v>-19</v>
      </c>
      <c r="B19">
        <v>6</v>
      </c>
    </row>
    <row r="20" spans="1:2" x14ac:dyDescent="0.25">
      <c r="A20">
        <v>-18</v>
      </c>
      <c r="B20">
        <v>2</v>
      </c>
    </row>
    <row r="21" spans="1:2" x14ac:dyDescent="0.25">
      <c r="A21">
        <v>-17</v>
      </c>
      <c r="B21">
        <v>3</v>
      </c>
    </row>
    <row r="22" spans="1:2" x14ac:dyDescent="0.25">
      <c r="A22">
        <v>-16</v>
      </c>
      <c r="B22">
        <v>5</v>
      </c>
    </row>
    <row r="23" spans="1:2" x14ac:dyDescent="0.25">
      <c r="A23">
        <v>-15</v>
      </c>
      <c r="B23">
        <v>2</v>
      </c>
    </row>
    <row r="24" spans="1:2" x14ac:dyDescent="0.25">
      <c r="A24">
        <v>-14</v>
      </c>
      <c r="B24">
        <v>1</v>
      </c>
    </row>
    <row r="25" spans="1:2" x14ac:dyDescent="0.25">
      <c r="A25">
        <v>-13</v>
      </c>
      <c r="B25">
        <v>2</v>
      </c>
    </row>
    <row r="26" spans="1:2" x14ac:dyDescent="0.25">
      <c r="A26">
        <v>-12</v>
      </c>
      <c r="B26">
        <v>1</v>
      </c>
    </row>
    <row r="27" spans="1:2" x14ac:dyDescent="0.25">
      <c r="A27">
        <v>-11</v>
      </c>
      <c r="B27">
        <v>4</v>
      </c>
    </row>
    <row r="28" spans="1:2" x14ac:dyDescent="0.25">
      <c r="A28">
        <v>-10</v>
      </c>
      <c r="B28">
        <v>1</v>
      </c>
    </row>
    <row r="29" spans="1:2" x14ac:dyDescent="0.25">
      <c r="A29">
        <v>-9</v>
      </c>
      <c r="B29">
        <v>3</v>
      </c>
    </row>
    <row r="30" spans="1:2" x14ac:dyDescent="0.25">
      <c r="A30">
        <v>-8</v>
      </c>
      <c r="B30">
        <v>3</v>
      </c>
    </row>
    <row r="31" spans="1:2" x14ac:dyDescent="0.25">
      <c r="A31">
        <v>-7</v>
      </c>
      <c r="B31">
        <v>4</v>
      </c>
    </row>
    <row r="32" spans="1:2" x14ac:dyDescent="0.25">
      <c r="A32">
        <v>-6</v>
      </c>
      <c r="B32">
        <v>3</v>
      </c>
    </row>
    <row r="33" spans="1:2" x14ac:dyDescent="0.25">
      <c r="A33">
        <v>-5</v>
      </c>
      <c r="B33">
        <v>3</v>
      </c>
    </row>
    <row r="34" spans="1:2" x14ac:dyDescent="0.25">
      <c r="A34">
        <v>-4</v>
      </c>
      <c r="B34">
        <v>2</v>
      </c>
    </row>
    <row r="35" spans="1:2" x14ac:dyDescent="0.25">
      <c r="A35">
        <v>-2</v>
      </c>
      <c r="B35">
        <v>2</v>
      </c>
    </row>
    <row r="36" spans="1:2" x14ac:dyDescent="0.25">
      <c r="A36">
        <v>-1</v>
      </c>
      <c r="B36">
        <v>2</v>
      </c>
    </row>
    <row r="37" spans="1:2" x14ac:dyDescent="0.25">
      <c r="A37">
        <v>1</v>
      </c>
      <c r="B37">
        <v>4</v>
      </c>
    </row>
    <row r="38" spans="1:2" x14ac:dyDescent="0.25">
      <c r="A38">
        <v>3</v>
      </c>
      <c r="B38">
        <v>1</v>
      </c>
    </row>
    <row r="39" spans="1:2" x14ac:dyDescent="0.25">
      <c r="A39">
        <v>7</v>
      </c>
      <c r="B39">
        <v>1</v>
      </c>
    </row>
    <row r="40" spans="1:2" x14ac:dyDescent="0.25">
      <c r="A40">
        <v>8</v>
      </c>
      <c r="B40">
        <v>1</v>
      </c>
    </row>
    <row r="41" spans="1:2" x14ac:dyDescent="0.25">
      <c r="A41">
        <v>9</v>
      </c>
      <c r="B41">
        <v>1</v>
      </c>
    </row>
    <row r="42" spans="1:2" x14ac:dyDescent="0.25">
      <c r="A42">
        <v>14</v>
      </c>
      <c r="B42">
        <v>1</v>
      </c>
    </row>
    <row r="43" spans="1:2" x14ac:dyDescent="0.25">
      <c r="A43">
        <v>18</v>
      </c>
      <c r="B43">
        <v>1</v>
      </c>
    </row>
    <row r="44" spans="1:2" x14ac:dyDescent="0.25">
      <c r="A44">
        <v>19</v>
      </c>
      <c r="B44">
        <v>1</v>
      </c>
    </row>
  </sheetData>
  <sortState ref="A1:A85">
    <sortCondition ref="A1:A85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10 models</vt:lpstr>
      <vt:lpstr> 10 models contours</vt:lpstr>
      <vt:lpstr>Sheet2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Seminati</dc:creator>
  <cp:lastModifiedBy>Elena Seminati</cp:lastModifiedBy>
  <dcterms:created xsi:type="dcterms:W3CDTF">2016-10-14T14:14:08Z</dcterms:created>
  <dcterms:modified xsi:type="dcterms:W3CDTF">2016-11-11T13:19:08Z</dcterms:modified>
</cp:coreProperties>
</file>